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2oddehk\Documents\Willamette\WFFDWG\June\"/>
    </mc:Choice>
  </mc:AlternateContent>
  <bookViews>
    <workbookView xWindow="1416" yWindow="240" windowWidth="12960" windowHeight="6852"/>
  </bookViews>
  <sheets>
    <sheet name="Screening Criteria Matrix" sheetId="1" r:id="rId1"/>
  </sheets>
  <definedNames>
    <definedName name="_Toc147308408" localSheetId="0">'Screening Criteria Matrix'!$A$1</definedName>
  </definedNames>
  <calcPr calcId="152511"/>
</workbook>
</file>

<file path=xl/calcChain.xml><?xml version="1.0" encoding="utf-8"?>
<calcChain xmlns="http://schemas.openxmlformats.org/spreadsheetml/2006/main">
  <c r="AT5" i="1" l="1"/>
  <c r="AT6" i="1"/>
  <c r="AT7" i="1"/>
  <c r="AT8" i="1"/>
  <c r="AT9" i="1"/>
  <c r="AT10" i="1"/>
  <c r="AT11" i="1"/>
  <c r="AT12" i="1"/>
  <c r="AT13" i="1"/>
  <c r="AT14" i="1"/>
  <c r="AT15" i="1"/>
  <c r="AT4" i="1"/>
  <c r="AU5" i="1"/>
  <c r="AR5" i="1"/>
  <c r="AP5" i="1"/>
  <c r="AP6" i="1"/>
  <c r="AP7" i="1"/>
  <c r="AP8" i="1"/>
  <c r="AP9" i="1"/>
  <c r="AP10" i="1"/>
  <c r="AP11" i="1"/>
  <c r="AP12" i="1"/>
  <c r="AP13" i="1"/>
  <c r="AP14" i="1"/>
  <c r="AP15" i="1"/>
  <c r="AV5" i="1"/>
  <c r="AV6" i="1"/>
  <c r="AV7" i="1"/>
  <c r="AV8" i="1"/>
  <c r="AV9" i="1"/>
  <c r="AV10" i="1"/>
  <c r="AV11" i="1"/>
  <c r="AV12" i="1"/>
  <c r="AV13" i="1"/>
  <c r="AV14" i="1"/>
  <c r="AV15" i="1"/>
  <c r="AV4" i="1"/>
  <c r="AS5" i="1"/>
  <c r="AS6" i="1"/>
  <c r="AU6" i="1"/>
  <c r="AS7" i="1"/>
  <c r="AU7" i="1"/>
  <c r="AS8" i="1"/>
  <c r="AU8" i="1"/>
  <c r="AS9" i="1"/>
  <c r="AU9" i="1"/>
  <c r="AS10" i="1"/>
  <c r="AU10" i="1"/>
  <c r="AS11" i="1"/>
  <c r="AU11" i="1"/>
  <c r="AS12" i="1"/>
  <c r="AU12" i="1"/>
  <c r="AS13" i="1"/>
  <c r="AU13" i="1"/>
  <c r="AS14" i="1"/>
  <c r="AU14" i="1"/>
  <c r="AS15" i="1"/>
  <c r="AU15" i="1"/>
  <c r="AS4" i="1"/>
  <c r="AU4" i="1"/>
  <c r="AR6" i="1"/>
  <c r="AR7" i="1"/>
  <c r="AR8" i="1"/>
  <c r="AR9" i="1"/>
  <c r="AR10" i="1"/>
  <c r="AR11" i="1"/>
  <c r="AR12" i="1"/>
  <c r="AR13" i="1"/>
  <c r="AR14" i="1"/>
  <c r="AR15" i="1"/>
  <c r="AR4" i="1"/>
  <c r="AQ5" i="1"/>
  <c r="AQ6" i="1"/>
  <c r="AQ7" i="1"/>
  <c r="AQ8" i="1"/>
  <c r="AQ9" i="1"/>
  <c r="AQ10" i="1"/>
  <c r="AQ11" i="1"/>
  <c r="AQ12" i="1"/>
  <c r="AQ13" i="1"/>
  <c r="AQ14" i="1"/>
  <c r="AQ15" i="1"/>
  <c r="BB5" i="1" l="1"/>
  <c r="BB6" i="1"/>
  <c r="BB7" i="1"/>
  <c r="BB8" i="1"/>
  <c r="BB9" i="1"/>
  <c r="BB10" i="1"/>
  <c r="BB11" i="1"/>
  <c r="BB12" i="1"/>
  <c r="BB13" i="1"/>
  <c r="BB14" i="1"/>
  <c r="BB15" i="1"/>
  <c r="BB4" i="1"/>
  <c r="BE24" i="1"/>
  <c r="BE23" i="1"/>
  <c r="BD24" i="1"/>
  <c r="BD23" i="1"/>
  <c r="BD22" i="1"/>
  <c r="BC24" i="1"/>
  <c r="BC23" i="1"/>
  <c r="BC22" i="1"/>
  <c r="BC21" i="1"/>
  <c r="BA24" i="1"/>
  <c r="BA23" i="1"/>
  <c r="BA22" i="1"/>
  <c r="BA21" i="1"/>
  <c r="BA20" i="1"/>
  <c r="BB24" i="1"/>
  <c r="BB23" i="1"/>
  <c r="BB22" i="1"/>
  <c r="BB21" i="1"/>
  <c r="BB20" i="1"/>
  <c r="BD21" i="1"/>
  <c r="BC20" i="1"/>
  <c r="BE22" i="1"/>
  <c r="BE21" i="1"/>
  <c r="BD20" i="1"/>
  <c r="BE20" i="1"/>
  <c r="AP4" i="1"/>
  <c r="AQ4" i="1"/>
</calcChain>
</file>

<file path=xl/sharedStrings.xml><?xml version="1.0" encoding="utf-8"?>
<sst xmlns="http://schemas.openxmlformats.org/spreadsheetml/2006/main" count="275" uniqueCount="210">
  <si>
    <t>Rank</t>
  </si>
  <si>
    <t>Real Estate</t>
  </si>
  <si>
    <t>Power Requirements</t>
  </si>
  <si>
    <t>Element</t>
  </si>
  <si>
    <t>Configuration</t>
  </si>
  <si>
    <t>Mooring</t>
  </si>
  <si>
    <t>Fish Transport</t>
  </si>
  <si>
    <t>Crew Access</t>
  </si>
  <si>
    <t>Location: Is the entrance(s) located in areas were the fish congregate?</t>
  </si>
  <si>
    <t xml:space="preserve">Pool Fluctuation: Does this option allow for fishing/access over the full range of pool elevations? </t>
  </si>
  <si>
    <t>Attraction Flow: Does this option provide for a signature out front of the FSS at the full range of pool elevations?</t>
  </si>
  <si>
    <t xml:space="preserve">Capture Potential: Does this option promote fish collection potential based on professional judgement or studies? </t>
  </si>
  <si>
    <t>Miscellaneous Considerations/Concerns</t>
  </si>
  <si>
    <t>Single Entrance Inline FSS</t>
  </si>
  <si>
    <t>Dual Entrance Angled FSS</t>
  </si>
  <si>
    <t>Dual Entrance Inline FSS</t>
  </si>
  <si>
    <t>Moderate</t>
  </si>
  <si>
    <t>Stair Tower with Two Battered Dolphins</t>
  </si>
  <si>
    <t>Mono Rail System</t>
  </si>
  <si>
    <t>Amphibious Vehicle (AV)</t>
  </si>
  <si>
    <t>WTCT Side Rail</t>
  </si>
  <si>
    <t>Walkway to Stair Tower, then down stair tower</t>
  </si>
  <si>
    <t>Currently being modeled. Need to follow up with Joel about model. Need to determine the fishing elevations. If we drain the cul-de-sac need to know elevation to allow for movement.</t>
  </si>
  <si>
    <t>Doesn’t appear to have an affect but model will be required to verify</t>
  </si>
  <si>
    <t>Temperature: Does this option allow for downstream temperature management to continue?</t>
  </si>
  <si>
    <t>M1</t>
  </si>
  <si>
    <t>M2</t>
  </si>
  <si>
    <t>F1</t>
  </si>
  <si>
    <t>F2</t>
  </si>
  <si>
    <t>F3</t>
  </si>
  <si>
    <t>C1</t>
  </si>
  <si>
    <t>C2</t>
  </si>
  <si>
    <t>C3</t>
  </si>
  <si>
    <t>Measures</t>
  </si>
  <si>
    <t>Operations and Maintenance</t>
  </si>
  <si>
    <t>Low Impact to Existing Facility Operations</t>
  </si>
  <si>
    <t>Low Impact to Dam Road</t>
  </si>
  <si>
    <t>Consequence</t>
  </si>
  <si>
    <t>Likelihood</t>
  </si>
  <si>
    <t>Dam Safety: Does this option create low Dam Safety Concern?</t>
  </si>
  <si>
    <t>Score</t>
  </si>
  <si>
    <t>ID</t>
  </si>
  <si>
    <t>A1</t>
  </si>
  <si>
    <t>A2</t>
  </si>
  <si>
    <t>A3</t>
  </si>
  <si>
    <t>BIOLOGICAL CRITERIA</t>
  </si>
  <si>
    <t>OPERATION &amp; MAINTENANCE CRITERIA</t>
  </si>
  <si>
    <t>DAM SAFETY CRITERIA</t>
  </si>
  <si>
    <t>ENVIRONMENTAL CRITERIA</t>
  </si>
  <si>
    <t>DESIGN &amp; CONSTRUCTION CRITERIA</t>
  </si>
  <si>
    <t xml:space="preserve">Risk </t>
  </si>
  <si>
    <t>RISK CRITERIA</t>
  </si>
  <si>
    <t>TOTAL</t>
  </si>
  <si>
    <t>Likely</t>
  </si>
  <si>
    <t>Rare</t>
  </si>
  <si>
    <t>Possible</t>
  </si>
  <si>
    <t>Unlikely</t>
  </si>
  <si>
    <t>Almost Certain</t>
  </si>
  <si>
    <t>Insignificant</t>
  </si>
  <si>
    <t>Minor</t>
  </si>
  <si>
    <t>Major</t>
  </si>
  <si>
    <t>Severe</t>
  </si>
  <si>
    <t xml:space="preserve">Alternative Screening </t>
  </si>
  <si>
    <t>Ferry (Cost Only)</t>
  </si>
  <si>
    <t>Fr</t>
  </si>
  <si>
    <t>Risk Description</t>
  </si>
  <si>
    <t xml:space="preserve">Unsure if fish will find the entrance since it is so far from where they currently congregate. Are the fish following the shoreline or the flow? </t>
  </si>
  <si>
    <t xml:space="preserve">Moves the entrances to the FSS closer to the WTCT. Current data shows that the fish are congregating in this area. </t>
  </si>
  <si>
    <t>Entrance to the FSS not as close as A2 but more inline with current flow path and still with the area of fish congreation.</t>
  </si>
  <si>
    <t xml:space="preserve">Smaller obstruction than M1 but may still have an impact on flow and fish movement. One vertical eight foot diameter pile with two eight foot diameter supporting piles. Could result in up to nine holes in the heel of the dam. </t>
  </si>
  <si>
    <t>Three Battered Dolphins</t>
  </si>
  <si>
    <t>Biological (including wetlands and special status species): does the measure increased cul-de-sac temperatures, acoustic noise, increased light above ambient levels, reduction in/impacts to wetlands?</t>
  </si>
  <si>
    <t>Cultural and Historical Resources: Will the measure require significant drawdown of the reservoir for either construction or O&amp;M?</t>
  </si>
  <si>
    <t>Stair System and Floating Walkway</t>
  </si>
  <si>
    <t>More inline with the current flow path than A1 but if all flow is going through FSS doesn't require fish to swim around looking for the entrance to the FSS since it is near the current entrance to the WTCT and where fish currently congregate.</t>
  </si>
  <si>
    <t>Off to the side of the current flow path but if all flow is going through FSS doesn't require fish to swim around looking for the entrance to the FSS since it is near the current entrance to the WTCT and where fish currently congregate.</t>
  </si>
  <si>
    <t>The multiple piles may have an impact to both fish and flow patterns. These concerns will be considered when locating the piles.</t>
  </si>
  <si>
    <t>The multiple piles may have an impact to both fish and flow patterns. These concerns will be considered when locating the piles. The stair tower may act as a wall have a greater impact than M2 on fish and flow patterns.</t>
  </si>
  <si>
    <t xml:space="preserve">The stair tower and associated dolphins could affect fish and flow patterns. </t>
  </si>
  <si>
    <t>Minor impact to attraction flow since the stair tower will be up against the building. Could be a debris deposit location.</t>
  </si>
  <si>
    <t xml:space="preserve">The entrance is near the current location where the fish currently congregate. If all flow is going through the FSS the fish will be in proximity to the FSS entrances. </t>
  </si>
  <si>
    <t>Less of an impact than M1.</t>
  </si>
  <si>
    <t xml:space="preserve">No direct affect but could change fish behavior and flow patterns. </t>
  </si>
  <si>
    <t>Minor impact to Capture Potential since the stair tower will be up against the building. Could be a debris deposit location.</t>
  </si>
  <si>
    <t>Depends if all flow going through the FSS. Expect that at the lower elevations we will be exceeding 1000cfs on average. Could Rush Creek be considered a competing flow. More information needed bio and hydro input.  During lower elevations, Rush Creek flow suggest some attraction for fish (Beeman 2015)</t>
  </si>
  <si>
    <t xml:space="preserve">Covers less surface area than A1 but more than A2  within the main area of the cul-de-sac. Entrance near the current entrance to the WTCT. Possible that flows will work together. </t>
  </si>
  <si>
    <t xml:space="preserve">Covers less surface area within the main area of the cul-de-sac. Entrance near the current entrance to the WTCT. Possible that flows will work together. </t>
  </si>
  <si>
    <t xml:space="preserve">The stair tower may affect fish behavior and flow patterns. </t>
  </si>
  <si>
    <t>Less of an affect to fish behavior and flow patterns than M1.</t>
  </si>
  <si>
    <t xml:space="preserve">Minimal  Interferences/Distractions/Competing Flows may have some operational noise when transporting fish. </t>
  </si>
  <si>
    <t xml:space="preserve">Stair system will be up against the existing tower so minor impact to fish behavior and flow. The floating walkway could be precieved as a predetor hangout. </t>
  </si>
  <si>
    <t xml:space="preserve">Covers more surface area of the cul-de-sac and have an affect on sunlight in the cul-de-sac. The extra shade could cool the cul-de-sac. </t>
  </si>
  <si>
    <t xml:space="preserve">Covers the less amount of surface area within the main area of the cul-de-sac since it is up against the shore and WTCT. </t>
  </si>
  <si>
    <t>Covers area within the main area of the cul-de-sac but less than A1.</t>
  </si>
  <si>
    <t xml:space="preserve">Minimal cover of the cul-de-sac surface. </t>
  </si>
  <si>
    <t>Impacts similar to a motor boat.</t>
  </si>
  <si>
    <t>Minor coverage of the water surface in the cul-de-sac but the floating walkway will cover surface water.</t>
  </si>
  <si>
    <t>Construction can be performed at a location around the reservoir and floated into place. If maintenance is required could require significant drawdown of the reservoir or floating the structure to a maintenance location.</t>
  </si>
  <si>
    <t>Construction will require significant drawdown of the reservoir. Inspection of the stair tower will need to be performed at lower pool elevations in order to see the most of the tower and repairs could require significant draw down.</t>
  </si>
  <si>
    <t>No drawdown of the reservoir.</t>
  </si>
  <si>
    <t>Large structure will change aesthetics of the cul-de-sac. Recreation will be impacted during construction.</t>
  </si>
  <si>
    <t>Recreation will be impacted during construction. Least of an impact on aesthetics of the cul-de-sac.</t>
  </si>
  <si>
    <t>Recreation will be impacted during construction. More of an impact on aesthetics of the cul-de-sac than A2 but less than A1.</t>
  </si>
  <si>
    <t>Recreation will be impacted during construction. Aesthetics of the cul-de-sac will be affected by the large structure.</t>
  </si>
  <si>
    <t>Recreation will be impacted during construction. Aesthetics of the cul-de-sac will be affected by the large structure but not as much as M1.</t>
  </si>
  <si>
    <t>Aesthetics of the cul-de-sac will be affected by the large structure.</t>
  </si>
  <si>
    <t>No direct impact to this specific criteria.</t>
  </si>
  <si>
    <t>Recreation will be impacted during construction. Aesthetics impact will be minimal.</t>
  </si>
  <si>
    <t>Larage structure could cause damage if it breaks free from moorings.</t>
  </si>
  <si>
    <t>Smaller structure could cause some damage if it breaks free from moorings.</t>
  </si>
  <si>
    <t>Smaller structure could cause some damage if it breaks free from moorings. Blasting will be required to provide enough space.</t>
  </si>
  <si>
    <t>Possibility of placing 10 holes near or in the heel of the dam. Four of which come form the stair tower.</t>
  </si>
  <si>
    <t xml:space="preserve">Possibility of placing nine holes near or in the heel of the dam. </t>
  </si>
  <si>
    <t xml:space="preserve">Could have a sesmic load on WTCT. </t>
  </si>
  <si>
    <t>Stair system on the WTCT could add a sesmic load.</t>
  </si>
  <si>
    <t xml:space="preserve">Large structure could afffect access for current debris removal methods. </t>
  </si>
  <si>
    <t>Less of an impact on current debris removal methods but possibly some.</t>
  </si>
  <si>
    <t>More affect than A2 but less than A1.</t>
  </si>
  <si>
    <t>Stair tower could become a placed of debris build up. Could affect current debris removal methods.</t>
  </si>
  <si>
    <t>Piles may become new hangout for debris and could affect current debris removal methods.</t>
  </si>
  <si>
    <t>No impact expected.</t>
  </si>
  <si>
    <t>Stairs could become a placed of debris build up. Could affect current debris removal methods.</t>
  </si>
  <si>
    <t xml:space="preserve">No electrical power needs but fossil fuels. </t>
  </si>
  <si>
    <t xml:space="preserve">Entire system currently planned to not exceed power needs PFFC. </t>
  </si>
  <si>
    <t>Similar to the PFFC just scaled up for the size of the FSS compared to the PFFC.</t>
  </si>
  <si>
    <t xml:space="preserve">Stair tower will require inpsections and maintenance. </t>
  </si>
  <si>
    <t>Piles should be inspected but less than M1.</t>
  </si>
  <si>
    <t>Expect inspections at least every 24 to 48 months. Access for inspections will be a design consideration.</t>
  </si>
  <si>
    <t>Similar to a motor vehcile or boat. The plan is to have two vehicles.</t>
  </si>
  <si>
    <t xml:space="preserve">Stairs will require inpsections and maintenance. </t>
  </si>
  <si>
    <t>Multiple trips a day.</t>
  </si>
  <si>
    <t xml:space="preserve">Operatoin of the weir gates and the timing for alarms in the wet well will need to be adjusted. </t>
  </si>
  <si>
    <t>The operation for gate removal by crane on the deck of the WTCT will need to be adjusted to provide space for a fish transport truck and needed supports to sit on top of the WTCT.</t>
  </si>
  <si>
    <t>Secure parking will need to be provide for the AV when not in use. The current thought is to park on the deck of the WTCT or in the garage door bays of the WTCT.</t>
  </si>
  <si>
    <t>Lots of walking for employees, means additional time for access.</t>
  </si>
  <si>
    <t>Stright forward.</t>
  </si>
  <si>
    <t>Complex. The access bridge and mono rail system would be intergarated. As well as the ability to inspect the bridge and mono rail system.</t>
  </si>
  <si>
    <t>All design examples have been a stright.</t>
  </si>
  <si>
    <t>There are no design examples for this configuration.</t>
  </si>
  <si>
    <t>This will have difficulties and concerns with construction.</t>
  </si>
  <si>
    <t>Some concerns with space on WTCT and being able to get hopper on the deck.</t>
  </si>
  <si>
    <t>Similar projects have been completed before.</t>
  </si>
  <si>
    <t>There are all kinds of AV in use for transporting people.</t>
  </si>
  <si>
    <t xml:space="preserve">Design Complexity: How complex is this measure to design? </t>
  </si>
  <si>
    <t>Stair tower may affect fish behavior and flow patterns.  The submerged stairs could be perceived as a predator hangout.</t>
  </si>
  <si>
    <t xml:space="preserve">The stair tower would require four holes (piles) in or near the heel of the dam. </t>
  </si>
  <si>
    <t xml:space="preserve">Drives up and down the back of the dam on a engineered road. </t>
  </si>
  <si>
    <t>Stair tower could become a placed of debris build up. Could affect current debris removal methods. Access bridge could affect crane access for removal of debris from the RO intake roof.</t>
  </si>
  <si>
    <t>Similar to driving to the PFFC and then taking a small craft over to the vessel.</t>
  </si>
  <si>
    <t>Custom design to be built by others. Design complexity is moderate but part of a regularily produced product line.</t>
  </si>
  <si>
    <t xml:space="preserve">No direct impacts on Attraction Flow. The support system for the monorail is dependent on the selection of the M1 or M2 mooring system. </t>
  </si>
  <si>
    <t>No direct impacts on Attraction Flow.  The load requirements on the mooring system choosen may be reduced if they are not having to carry the additional load of the monorail system.</t>
  </si>
  <si>
    <t>No direct impacts on the Attraction Flow.  If A1 or A3 is selected there could be a Ferry System to move the hopper from the FSS to the side of the WTCT.</t>
  </si>
  <si>
    <t xml:space="preserve">No direct affect. There is physical access to fish from capture to release.  The support system (mooring) choosen could have an impact on current flow and fish behavior but it is evaluated in the  "Mooring" screening not here.  </t>
  </si>
  <si>
    <t>No direct affect. Do not have physical access to fish from capture to release; this could be an issue if the system malfunctions.  The support system (mooring) choosen could have an impact on current flow and fish behavior but it is evaluated in the "Mooring" section not here.</t>
  </si>
  <si>
    <t>No direct affect.  Do not have physical access to fish from capture to release. This could be an issue of system malfunctions.The support system (mooring) choosen could have an impact on current flow and fish behavior, but it is evaluated in the "Mooring" section and not here.</t>
  </si>
  <si>
    <t>Impacts similar to a motot boat during the day. At night the  AV is not in the reservoir.</t>
  </si>
  <si>
    <t xml:space="preserve">The amount of operational noise from the hoist and from the transport tank rubbing the guide rails while moving the fish up to the truck are unknown.  </t>
  </si>
  <si>
    <t xml:space="preserve">The amount of operational noise from the hoist and from the transport tank rubbing the guide rails while moving the fish up to the truck are unknown. </t>
  </si>
  <si>
    <t>Minimal impact to this specific criteria, since this option is attached to the tower.</t>
  </si>
  <si>
    <t>No direct impact to this specific criteria. Viewing Mono Rail system as the seperat overhead structure. The mooring/supports are evaluated in the "Moorings" section.</t>
  </si>
  <si>
    <t>Overhead structure could affect crane access to the RO intake roof.</t>
  </si>
  <si>
    <t xml:space="preserve">No electrical power needed. Fuel consumption would be slightly higher than just a flat bed truck for fish transport as the AV will also motor out to the FSS. </t>
  </si>
  <si>
    <t>At least 2 trips per day, one for the large fish raceways and one for the small fish raceways. Additional trips for personnel access.</t>
  </si>
  <si>
    <t>Moderatly complex because of the bends and curves needed to get the rail system onto the deck of the WTCT.</t>
  </si>
  <si>
    <t>Symplifies the FSS design. The AV would be a custon adaptation of an existing product line built by others. Design complexity is moderate.</t>
  </si>
  <si>
    <t>There are all kinds of AV in use which have general payload capacities. Pull through sites may be needed for outplanting as discharge will likely be from the side of the vessel.</t>
  </si>
  <si>
    <t xml:space="preserve"> 30 ft. by 30ft and 270 feet tall. Could result in up to 10 holes (4 for the tower and 6 total for the battered dolphins) in the heel of the dam. Depending on location could be either a Large obstruction that may impact flows and fish movement or a could become part of the fish guidance plan. </t>
  </si>
  <si>
    <t>Construction will require significant drawdown of the reservoir. Inspection of the stair tower will need to be performed at lower pool elevations in order to see the most of the tower and repairs could require significant draw down. There are a handful of cultural sites that will be exposed during the draw down.</t>
  </si>
  <si>
    <t>Construction will require significant drawdown of the reservoir. Inspections can be performed with sbumersiable ROV. There are a handful of cultural sites that will be exposed during the draw down.</t>
  </si>
  <si>
    <t>Large structure covering lots of area within the cul-de-sac which could affect fish behavior and be precieved as a predetor hangout. Distance from the FSS Entrance to the WTCT is roughly 220 ft (160 ft + 60 ft of Flume).</t>
  </si>
  <si>
    <t>N/A to this criteria.  For your reading enjoyment here is brief description. Employees will be walking multiple flights of stairs. They will also be exposed to weather and any debris caught on the tower. The stair tower may affect flow and fish patterns. Walkway to stairtower from WTCT will be 270 feet above the ground.</t>
  </si>
  <si>
    <t>N/A to this criteria.  For your reading enjoyment here is brief description. Employees will be protected from the elements similar to a car or truck. Employees will be exposed to the same risks as when operating a boat or motor vehicle.</t>
  </si>
  <si>
    <t>N/A to this criteria.  For your reading enjoyment here is brief description. Employees will be walking multiple flights of stairs. They will also be exposed to weather and any debris caught on the tower. The stair tower expected to have minor affect to flow and fish patterns. Walkway to stairtower from WTCT will be a floating gangway on the water.</t>
  </si>
  <si>
    <t xml:space="preserve">No more affect than a motor boat on fish or flow. </t>
  </si>
  <si>
    <t>Affect to Capture Potential similar to a motor boat. The fish are migrating at night for the most part. The amphibious vehicle will be out of the water, waiting for the operator to use it as crew access to get to the FSS.</t>
  </si>
  <si>
    <t>Similar to a motor boat. It is not in use during nocturnal capture times. It is removed from the equation as therefor have no impact.</t>
  </si>
  <si>
    <t>The tower would be near the north shore. For most of the year the shadow will cast towards the shore. Will cover some of the surface water so may have an unknown effect on water tempature adding additional shade to the cul-de-sac.</t>
  </si>
  <si>
    <t>Expect to need lighting on the stairs but the entire system FSS and Tower would not exceed the current power supply to the PFFC.</t>
  </si>
  <si>
    <t>N/A to this criteria.  For your reading enjoyment here is brief description. Needs to cover the full range of reservoir elevations. Needs support from two of the moorings (Dolphins or Stair Tower). Risk getting fish stuck without the ability to access, resulting in fish loss due to mechanical failure. Fish would be transported to a fish truck on top of the WTCT. This will require changes to operations for using a crane on the deck of the WTCT to lift gates.</t>
  </si>
  <si>
    <t xml:space="preserve">N/A to this criteria.  For your reading enjoyment here is brief description. CDL not required if under 26,000 when fully loaded. Would purchase two AV and they would be custom designed. Parking will be on top of the WTCT in a bay. Docking would be on the side of the FSS. Doesn't require changes to operations to use a crane on the deck of the WTCT to lift gates. </t>
  </si>
  <si>
    <t>N/A to this criteria.  For your reading enjoyment here is brief description. Running up the side of the WTCT. May have sesmic and design concerns. This will require changes to operations for using a crane on the deck of the WTCT to lift gates.</t>
  </si>
  <si>
    <t xml:space="preserve">A draw down of the reservoir will be required. Construction of the Mono Rail will need to be done with the same cranes that put up the piles, because, the WTCT bridge limits the size of crane we can bring across the bridge to the tower deck. </t>
  </si>
  <si>
    <t>A draw down of the reservoir will be required. The FSS needs to be able to go down to 1516 which means that the end of the rails for the fish transport will likely need to be a few feet below that.</t>
  </si>
  <si>
    <t xml:space="preserve">No direct impact to this specific criteria. Not expected to impact Dam Safety concerns. Drives up and down the back of the dam on a engineered road. </t>
  </si>
  <si>
    <t>Expect inspections at least every 24 to 48 months per bridge inspection guidelines. Access for inspections will be a design consideration.</t>
  </si>
  <si>
    <t xml:space="preserve">Higer degree of complexity compared to the other options.  </t>
  </si>
  <si>
    <t>Could change fish and flow behavior and the location of where fish concegrate may change.  If the tower can be incorporated into the fish guidance features then there would be a positive value added. If the tower can not be added to the fish guidance features then it becomes a detriment.</t>
  </si>
  <si>
    <t>Some maintenance will be needed on the tower itself and for cleaning out of debris from the stairs (assuming that debris makes it by the debris booms).</t>
  </si>
  <si>
    <t>The entrance is far away from where the fish currently congregate. The fish would need to orientate themselves to the new outflow location. Likely by following the shoreline around the outside of the Cul-de-Sac until they are able to find the flow signature of the FSS.</t>
  </si>
  <si>
    <t>Aesthetics</t>
  </si>
  <si>
    <t>Pollution</t>
  </si>
  <si>
    <t>Debris: in an emergency, can we manage debris?</t>
  </si>
  <si>
    <t>More complex since double channels</t>
  </si>
  <si>
    <t>More complex since the raceways are not stright + 2 channels</t>
  </si>
  <si>
    <t>Straight forward.</t>
  </si>
  <si>
    <t>Env Subtotal</t>
  </si>
  <si>
    <t>Bio Subtotal</t>
  </si>
  <si>
    <t>O&amp;M Subtotal</t>
  </si>
  <si>
    <t>Dam Safety Subtotal</t>
  </si>
  <si>
    <t>D&amp;C Subtotal</t>
  </si>
  <si>
    <t xml:space="preserve">Constructability Complexity: </t>
  </si>
  <si>
    <t xml:space="preserve">Interferences/Distractions/Competing Flows/survivability/transport delays: Does this option create a conflict for fish or flow? </t>
  </si>
  <si>
    <t>Large bridge structure to support the monorail may cast shadows on the water.  ~30min transport to fish truck based on res level. Posabiility of longer delays due to system failure.</t>
  </si>
  <si>
    <t>Deleted</t>
  </si>
  <si>
    <t>Crew Safety</t>
  </si>
  <si>
    <t>large suspended load over ferry, inspection concerns</t>
  </si>
  <si>
    <t>large suspended load over FSS, inspection concerns, foot bridge at height</t>
  </si>
  <si>
    <t>driving/boating risk, unusual vehicle. Some overhead load, increased traffic on umimproved road</t>
  </si>
  <si>
    <t>inspection concerns, physical/exposure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</si>
</sst>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9"/>
      <name val="Arial Narrow"/>
      <family val="2"/>
    </font>
    <font>
      <sz val="8"/>
      <name val="Arial"/>
      <family val="2"/>
    </font>
    <font>
      <sz val="8"/>
      <name val="Arial"/>
      <family val="2"/>
    </font>
    <font>
      <sz val="10"/>
      <name val="Arial"/>
      <family val="2"/>
    </font>
    <font>
      <b/>
      <sz val="8"/>
      <name val="Arial"/>
      <family val="2"/>
    </font>
    <font>
      <b/>
      <sz val="10"/>
      <name val="Arial"/>
      <family val="2"/>
    </font>
    <font>
      <b/>
      <sz val="10"/>
      <name val="Arial Narrow"/>
      <family val="2"/>
    </font>
    <font>
      <b/>
      <sz val="12"/>
      <name val="Arial"/>
      <family val="2"/>
    </font>
  </fonts>
  <fills count="14">
    <fill>
      <patternFill patternType="none"/>
    </fill>
    <fill>
      <patternFill patternType="gray125"/>
    </fill>
    <fill>
      <patternFill patternType="solid">
        <fgColor theme="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B0F0"/>
        <bgColor indexed="64"/>
      </patternFill>
    </fill>
    <fill>
      <patternFill patternType="solid">
        <fgColor theme="7"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auto="1"/>
      </left>
      <right/>
      <top style="thin">
        <color auto="1"/>
      </top>
      <bottom style="medium">
        <color auto="1"/>
      </bottom>
      <diagonal/>
    </border>
    <border>
      <left/>
      <right/>
      <top style="thin">
        <color indexed="64"/>
      </top>
      <bottom style="medium">
        <color indexed="64"/>
      </bottom>
      <diagonal/>
    </border>
    <border>
      <left style="thin">
        <color auto="1"/>
      </left>
      <right/>
      <top style="thin">
        <color auto="1"/>
      </top>
      <bottom/>
      <diagonal/>
    </border>
  </borders>
  <cellStyleXfs count="2">
    <xf numFmtId="0" fontId="0" fillId="0" borderId="0"/>
    <xf numFmtId="0" fontId="4" fillId="0" borderId="0"/>
  </cellStyleXfs>
  <cellXfs count="169">
    <xf numFmtId="0" fontId="0" fillId="0" borderId="0" xfId="0"/>
    <xf numFmtId="0" fontId="0" fillId="0" borderId="0" xfId="0" applyAlignment="1">
      <alignment horizontal="center" vertical="top"/>
    </xf>
    <xf numFmtId="0" fontId="0" fillId="0" borderId="0" xfId="0" applyBorder="1"/>
    <xf numFmtId="0" fontId="0" fillId="0" borderId="0" xfId="0" applyAlignment="1">
      <alignment horizontal="left" vertical="top"/>
    </xf>
    <xf numFmtId="0" fontId="4" fillId="0" borderId="1" xfId="0" applyFont="1" applyBorder="1" applyAlignment="1">
      <alignment horizontal="left" vertical="top"/>
    </xf>
    <xf numFmtId="0" fontId="0" fillId="0" borderId="0" xfId="0" applyAlignment="1">
      <alignment horizontal="center" vertical="center"/>
    </xf>
    <xf numFmtId="0" fontId="4" fillId="0" borderId="0" xfId="0" applyFont="1" applyBorder="1"/>
    <xf numFmtId="0" fontId="4" fillId="0" borderId="1" xfId="0" applyFont="1" applyBorder="1" applyAlignment="1">
      <alignment horizontal="center" vertical="center"/>
    </xf>
    <xf numFmtId="0" fontId="5" fillId="0" borderId="0" xfId="0" applyFont="1" applyFill="1" applyBorder="1" applyAlignment="1">
      <alignment horizontal="left" vertical="top" wrapText="1"/>
    </xf>
    <xf numFmtId="0" fontId="4" fillId="0" borderId="0" xfId="0" applyFont="1" applyBorder="1" applyAlignment="1">
      <alignment vertical="center" wrapText="1"/>
    </xf>
    <xf numFmtId="0" fontId="4" fillId="0" borderId="5" xfId="0" applyFont="1" applyBorder="1" applyAlignment="1">
      <alignment horizontal="left" vertical="top"/>
    </xf>
    <xf numFmtId="0" fontId="4" fillId="3" borderId="1"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4" fillId="3" borderId="6" xfId="0" applyFont="1" applyFill="1" applyBorder="1" applyAlignment="1">
      <alignment horizontal="left" vertical="top"/>
    </xf>
    <xf numFmtId="0" fontId="0" fillId="0" borderId="0" xfId="0" applyFill="1" applyBorder="1"/>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8" xfId="0" applyFont="1" applyBorder="1" applyAlignment="1">
      <alignment vertical="top" wrapText="1"/>
    </xf>
    <xf numFmtId="0" fontId="4" fillId="0" borderId="20" xfId="0" applyFont="1" applyBorder="1"/>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5" fillId="0" borderId="21" xfId="0" applyFont="1" applyBorder="1" applyAlignment="1">
      <alignment vertical="top" wrapText="1"/>
    </xf>
    <xf numFmtId="0" fontId="4" fillId="0" borderId="13" xfId="0" applyFont="1" applyBorder="1" applyAlignment="1">
      <alignment vertical="center" wrapText="1"/>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0" fillId="0" borderId="0" xfId="0" applyFill="1"/>
    <xf numFmtId="0" fontId="0" fillId="5" borderId="1" xfId="0"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6" borderId="1" xfId="0" applyFill="1" applyBorder="1" applyAlignment="1">
      <alignment horizontal="center" vertical="center"/>
    </xf>
    <xf numFmtId="0" fontId="0" fillId="5" borderId="7" xfId="0" applyFill="1" applyBorder="1" applyAlignment="1">
      <alignment horizontal="center" vertical="center"/>
    </xf>
    <xf numFmtId="0" fontId="0" fillId="8" borderId="7" xfId="0" applyFill="1" applyBorder="1" applyAlignment="1">
      <alignment horizontal="center" vertical="center"/>
    </xf>
    <xf numFmtId="0" fontId="0" fillId="3" borderId="1" xfId="0" applyFill="1" applyBorder="1" applyAlignment="1">
      <alignment horizontal="center" vertical="center"/>
    </xf>
    <xf numFmtId="0" fontId="6" fillId="0" borderId="25" xfId="0" applyFont="1" applyBorder="1" applyAlignment="1">
      <alignment horizontal="center" vertical="top"/>
    </xf>
    <xf numFmtId="0" fontId="6" fillId="0" borderId="22" xfId="0" applyFont="1" applyBorder="1" applyAlignment="1">
      <alignment horizontal="center" vertical="top" wrapText="1"/>
    </xf>
    <xf numFmtId="0" fontId="6" fillId="3" borderId="23" xfId="0" applyFont="1" applyFill="1" applyBorder="1" applyAlignment="1">
      <alignment horizontal="center" vertical="top" wrapText="1"/>
    </xf>
    <xf numFmtId="0" fontId="6" fillId="0" borderId="23" xfId="0" applyFont="1" applyBorder="1" applyAlignment="1">
      <alignment horizontal="center" vertical="top" wrapText="1"/>
    </xf>
    <xf numFmtId="0" fontId="6" fillId="3" borderId="26" xfId="0" applyFont="1" applyFill="1" applyBorder="1" applyAlignment="1">
      <alignment horizontal="center" vertical="top" wrapText="1"/>
    </xf>
    <xf numFmtId="0" fontId="6" fillId="0" borderId="13" xfId="0" applyFont="1" applyBorder="1" applyAlignment="1">
      <alignment horizontal="center" vertical="top" wrapText="1"/>
    </xf>
    <xf numFmtId="0" fontId="6" fillId="3" borderId="6"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0" borderId="5" xfId="0" applyFont="1" applyBorder="1" applyAlignment="1">
      <alignment horizontal="center" vertical="top" wrapText="1"/>
    </xf>
    <xf numFmtId="0" fontId="6" fillId="0" borderId="3" xfId="0" applyFont="1" applyBorder="1" applyAlignment="1">
      <alignment horizontal="left" vertical="top" wrapText="1"/>
    </xf>
    <xf numFmtId="0" fontId="4" fillId="3" borderId="7" xfId="0" applyFont="1" applyFill="1" applyBorder="1" applyAlignment="1">
      <alignment horizontal="left" vertical="top" wrapText="1"/>
    </xf>
    <xf numFmtId="0" fontId="4" fillId="0" borderId="7" xfId="0" applyFont="1" applyBorder="1" applyAlignment="1">
      <alignment horizontal="left" vertical="top" wrapText="1"/>
    </xf>
    <xf numFmtId="0" fontId="4" fillId="3" borderId="18" xfId="0" applyFont="1" applyFill="1" applyBorder="1" applyAlignment="1">
      <alignment horizontal="left" vertical="top" wrapText="1"/>
    </xf>
    <xf numFmtId="0" fontId="6" fillId="0" borderId="4" xfId="0" applyFont="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3" borderId="4" xfId="0" applyFont="1" applyFill="1" applyBorder="1" applyAlignment="1">
      <alignment horizontal="left" vertical="top" wrapText="1"/>
    </xf>
    <xf numFmtId="0" fontId="6" fillId="0" borderId="4" xfId="0" applyFont="1" applyFill="1" applyBorder="1" applyAlignment="1">
      <alignment horizontal="left" vertical="top" wrapText="1"/>
    </xf>
    <xf numFmtId="0" fontId="7" fillId="0" borderId="4" xfId="0" applyFont="1" applyBorder="1" applyAlignment="1">
      <alignment horizontal="left" vertical="top" wrapText="1"/>
    </xf>
    <xf numFmtId="0" fontId="7" fillId="3" borderId="1" xfId="0" applyFont="1" applyFill="1" applyBorder="1" applyAlignment="1">
      <alignment horizontal="left" vertical="top"/>
    </xf>
    <xf numFmtId="0" fontId="7" fillId="0" borderId="1" xfId="0" applyFont="1" applyBorder="1" applyAlignment="1">
      <alignment horizontal="left" vertical="top"/>
    </xf>
    <xf numFmtId="0" fontId="7" fillId="3" borderId="4" xfId="0" applyFont="1" applyFill="1" applyBorder="1" applyAlignment="1">
      <alignment horizontal="left" vertical="top"/>
    </xf>
    <xf numFmtId="0" fontId="6" fillId="0" borderId="6" xfId="0" applyFont="1" applyFill="1" applyBorder="1" applyAlignment="1">
      <alignment horizontal="left" vertical="top" wrapText="1"/>
    </xf>
    <xf numFmtId="0" fontId="6" fillId="0" borderId="0" xfId="0" applyFont="1" applyBorder="1"/>
    <xf numFmtId="0" fontId="4" fillId="9" borderId="1" xfId="0" applyFont="1" applyFill="1" applyBorder="1" applyAlignment="1">
      <alignment horizontal="center" vertical="center" wrapText="1"/>
    </xf>
    <xf numFmtId="0" fontId="6" fillId="9" borderId="1" xfId="0" applyFont="1" applyFill="1" applyBorder="1" applyAlignment="1">
      <alignment horizontal="center" vertical="center"/>
    </xf>
    <xf numFmtId="0" fontId="6" fillId="0" borderId="0" xfId="0" applyFont="1" applyFill="1" applyBorder="1" applyAlignment="1">
      <alignment vertical="center"/>
    </xf>
    <xf numFmtId="0" fontId="0" fillId="7" borderId="30" xfId="0" applyFill="1" applyBorder="1" applyAlignment="1">
      <alignment horizontal="center" vertical="center"/>
    </xf>
    <xf numFmtId="0" fontId="0" fillId="7" borderId="31" xfId="0" applyFill="1" applyBorder="1" applyAlignment="1">
      <alignment horizontal="center" vertical="center"/>
    </xf>
    <xf numFmtId="0" fontId="0" fillId="5" borderId="31" xfId="0" applyFill="1" applyBorder="1" applyAlignment="1">
      <alignment horizontal="center" vertical="center"/>
    </xf>
    <xf numFmtId="0" fontId="0" fillId="6" borderId="31" xfId="0" applyFill="1" applyBorder="1" applyAlignment="1">
      <alignment horizontal="center" vertical="center"/>
    </xf>
    <xf numFmtId="0" fontId="0" fillId="0" borderId="1" xfId="0" applyBorder="1" applyAlignment="1">
      <alignment horizontal="center" vertical="center"/>
    </xf>
    <xf numFmtId="0" fontId="4" fillId="0" borderId="32"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vertical="center"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4" fillId="0" borderId="31" xfId="0" applyFont="1" applyBorder="1" applyAlignment="1">
      <alignment horizontal="left" vertical="top"/>
    </xf>
    <xf numFmtId="0" fontId="0" fillId="0" borderId="31" xfId="0" applyBorder="1" applyAlignment="1">
      <alignment horizontal="left" vertical="top"/>
    </xf>
    <xf numFmtId="0" fontId="1" fillId="0" borderId="31" xfId="0" applyFont="1" applyBorder="1" applyAlignment="1">
      <alignment horizontal="left" vertical="top"/>
    </xf>
    <xf numFmtId="0" fontId="0" fillId="0" borderId="34" xfId="0" applyBorder="1" applyAlignment="1">
      <alignment horizontal="left" vertical="top"/>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17" xfId="0" applyFont="1" applyBorder="1" applyAlignment="1">
      <alignment vertical="top" wrapText="1"/>
    </xf>
    <xf numFmtId="0" fontId="6" fillId="0" borderId="24" xfId="0" applyFont="1" applyBorder="1" applyAlignment="1">
      <alignment vertical="top" wrapText="1"/>
    </xf>
    <xf numFmtId="0" fontId="6" fillId="0" borderId="37" xfId="0" applyFont="1" applyBorder="1" applyAlignment="1">
      <alignment horizontal="center" vertical="top" wrapText="1"/>
    </xf>
    <xf numFmtId="0" fontId="8" fillId="4" borderId="15" xfId="0" applyFont="1" applyFill="1" applyBorder="1" applyAlignment="1">
      <alignment vertical="top" wrapText="1"/>
    </xf>
    <xf numFmtId="0" fontId="6" fillId="0" borderId="39" xfId="0" applyFont="1" applyBorder="1" applyAlignment="1">
      <alignment horizontal="center" vertical="top" wrapText="1"/>
    </xf>
    <xf numFmtId="0" fontId="3" fillId="0" borderId="40" xfId="0" applyFont="1" applyBorder="1" applyAlignment="1">
      <alignment horizontal="left" vertical="top" wrapText="1"/>
    </xf>
    <xf numFmtId="0" fontId="3" fillId="0" borderId="32" xfId="0" applyFont="1" applyBorder="1" applyAlignment="1">
      <alignment horizontal="left" vertical="top" wrapText="1"/>
    </xf>
    <xf numFmtId="0" fontId="4" fillId="0" borderId="32" xfId="0" applyFont="1" applyBorder="1" applyAlignment="1">
      <alignment horizontal="left" vertical="top"/>
    </xf>
    <xf numFmtId="0" fontId="0" fillId="0" borderId="32" xfId="0" applyBorder="1" applyAlignment="1">
      <alignment horizontal="left" vertical="top"/>
    </xf>
    <xf numFmtId="0" fontId="1" fillId="0" borderId="32" xfId="0" applyFont="1" applyBorder="1" applyAlignment="1">
      <alignment horizontal="left" vertical="top"/>
    </xf>
    <xf numFmtId="0" fontId="0" fillId="0" borderId="41" xfId="0" applyBorder="1" applyAlignment="1">
      <alignment horizontal="left" vertical="top"/>
    </xf>
    <xf numFmtId="0" fontId="6" fillId="4" borderId="35" xfId="0" applyFont="1" applyFill="1" applyBorder="1" applyAlignment="1">
      <alignment horizontal="center" vertical="top"/>
    </xf>
    <xf numFmtId="0" fontId="8" fillId="4" borderId="19" xfId="0" applyFont="1" applyFill="1" applyBorder="1" applyAlignment="1">
      <alignment horizontal="left" vertical="top"/>
    </xf>
    <xf numFmtId="0" fontId="8" fillId="4" borderId="16" xfId="0" applyFont="1" applyFill="1" applyBorder="1" applyAlignment="1">
      <alignment horizontal="left" vertical="top"/>
    </xf>
    <xf numFmtId="0" fontId="6" fillId="0" borderId="42" xfId="0" applyFont="1" applyBorder="1" applyAlignment="1">
      <alignment horizontal="center" vertical="top" wrapText="1"/>
    </xf>
    <xf numFmtId="0" fontId="6" fillId="0" borderId="0" xfId="0" applyFont="1" applyAlignment="1">
      <alignment horizontal="center" vertical="top" wrapText="1"/>
    </xf>
    <xf numFmtId="0" fontId="6" fillId="5" borderId="5" xfId="0" applyFont="1" applyFill="1" applyBorder="1" applyAlignment="1">
      <alignment horizontal="center" vertical="top" wrapText="1"/>
    </xf>
    <xf numFmtId="0" fontId="4" fillId="5" borderId="7" xfId="0" applyFont="1" applyFill="1" applyBorder="1" applyAlignment="1">
      <alignment horizontal="left" vertical="top" wrapText="1"/>
    </xf>
    <xf numFmtId="0" fontId="4" fillId="5" borderId="1" xfId="0" applyFont="1" applyFill="1" applyBorder="1" applyAlignment="1">
      <alignment horizontal="left" vertical="top" wrapText="1"/>
    </xf>
    <xf numFmtId="0" fontId="6" fillId="5" borderId="13" xfId="0" applyFont="1" applyFill="1" applyBorder="1" applyAlignment="1">
      <alignment horizontal="center" vertical="top" wrapText="1"/>
    </xf>
    <xf numFmtId="0" fontId="4" fillId="5" borderId="17"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12" xfId="0" applyFont="1" applyFill="1" applyBorder="1" applyAlignment="1">
      <alignment horizontal="left" vertical="top"/>
    </xf>
    <xf numFmtId="0" fontId="4" fillId="5" borderId="13" xfId="0" applyFont="1" applyFill="1" applyBorder="1" applyAlignment="1">
      <alignment horizontal="left" vertical="top"/>
    </xf>
    <xf numFmtId="0" fontId="4" fillId="5" borderId="5" xfId="0" applyFont="1" applyFill="1" applyBorder="1" applyAlignment="1">
      <alignment horizontal="left" vertical="top"/>
    </xf>
    <xf numFmtId="0" fontId="4" fillId="2" borderId="17"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5" xfId="0" applyFont="1" applyFill="1" applyBorder="1" applyAlignment="1">
      <alignment horizontal="left" vertical="top"/>
    </xf>
    <xf numFmtId="0" fontId="4" fillId="2" borderId="1" xfId="0" applyFont="1" applyFill="1" applyBorder="1" applyAlignment="1">
      <alignment horizontal="left" vertical="top"/>
    </xf>
    <xf numFmtId="0" fontId="0" fillId="2" borderId="0" xfId="0" applyFill="1"/>
    <xf numFmtId="0" fontId="4" fillId="2" borderId="12" xfId="0" applyFont="1" applyFill="1" applyBorder="1" applyAlignment="1">
      <alignment horizontal="left" vertical="top"/>
    </xf>
    <xf numFmtId="0" fontId="4" fillId="5" borderId="8" xfId="0" applyFont="1" applyFill="1" applyBorder="1" applyAlignment="1">
      <alignment horizontal="left" vertical="top" wrapText="1"/>
    </xf>
    <xf numFmtId="0" fontId="4" fillId="5" borderId="38" xfId="0" applyFont="1" applyFill="1" applyBorder="1" applyAlignment="1">
      <alignment horizontal="left" vertical="top" wrapText="1"/>
    </xf>
    <xf numFmtId="0" fontId="4" fillId="5" borderId="42" xfId="0" applyFont="1" applyFill="1" applyBorder="1" applyAlignment="1">
      <alignment horizontal="left" vertical="top"/>
    </xf>
    <xf numFmtId="0" fontId="4" fillId="12" borderId="8" xfId="0" applyFont="1" applyFill="1" applyBorder="1" applyAlignment="1">
      <alignment horizontal="left" vertical="top" wrapText="1"/>
    </xf>
    <xf numFmtId="0" fontId="4" fillId="12" borderId="38" xfId="0" applyFont="1" applyFill="1" applyBorder="1" applyAlignment="1">
      <alignment horizontal="left" vertical="top" wrapText="1"/>
    </xf>
    <xf numFmtId="0" fontId="4" fillId="12" borderId="42" xfId="0" applyFont="1" applyFill="1" applyBorder="1" applyAlignment="1">
      <alignment horizontal="left" vertical="top"/>
    </xf>
    <xf numFmtId="2" fontId="4" fillId="3" borderId="1" xfId="0" applyNumberFormat="1" applyFont="1" applyFill="1" applyBorder="1" applyAlignment="1">
      <alignment horizontal="left" vertical="top" wrapText="1"/>
    </xf>
    <xf numFmtId="0" fontId="6" fillId="3" borderId="42" xfId="0" applyFont="1" applyFill="1" applyBorder="1" applyAlignment="1">
      <alignment horizontal="center" vertical="top" wrapText="1"/>
    </xf>
    <xf numFmtId="0" fontId="4" fillId="3" borderId="8" xfId="0" applyFont="1" applyFill="1" applyBorder="1" applyAlignment="1">
      <alignment horizontal="left" vertical="top" wrapText="1"/>
    </xf>
    <xf numFmtId="0" fontId="4" fillId="3" borderId="38" xfId="0" applyFont="1" applyFill="1" applyBorder="1" applyAlignment="1">
      <alignment horizontal="left" vertical="top" wrapText="1"/>
    </xf>
    <xf numFmtId="0" fontId="4" fillId="3" borderId="38" xfId="0" applyFont="1" applyFill="1" applyBorder="1" applyAlignment="1">
      <alignment horizontal="left" vertical="top"/>
    </xf>
    <xf numFmtId="0" fontId="7" fillId="3" borderId="38" xfId="0" applyFont="1" applyFill="1" applyBorder="1" applyAlignment="1">
      <alignment horizontal="left" vertical="top"/>
    </xf>
    <xf numFmtId="0" fontId="4" fillId="3" borderId="42" xfId="0" applyFont="1" applyFill="1" applyBorder="1" applyAlignment="1">
      <alignment horizontal="left" vertical="top"/>
    </xf>
    <xf numFmtId="0" fontId="6" fillId="0" borderId="42" xfId="0" applyFont="1" applyFill="1" applyBorder="1" applyAlignment="1">
      <alignment horizontal="center" vertical="top" wrapText="1"/>
    </xf>
    <xf numFmtId="0" fontId="4" fillId="0" borderId="0" xfId="0" applyFont="1" applyFill="1" applyBorder="1"/>
    <xf numFmtId="0" fontId="4" fillId="13" borderId="17" xfId="0" applyFont="1" applyFill="1" applyBorder="1" applyAlignment="1">
      <alignment horizontal="left" vertical="top" wrapText="1"/>
    </xf>
    <xf numFmtId="0" fontId="4" fillId="13" borderId="12" xfId="0" applyFont="1" applyFill="1" applyBorder="1" applyAlignment="1">
      <alignment horizontal="left" vertical="top" wrapText="1"/>
    </xf>
    <xf numFmtId="0" fontId="4" fillId="13" borderId="38" xfId="0" applyFont="1" applyFill="1" applyBorder="1" applyAlignment="1">
      <alignment horizontal="left" vertical="top" wrapText="1"/>
    </xf>
    <xf numFmtId="0" fontId="4" fillId="13" borderId="13" xfId="0" applyFont="1" applyFill="1" applyBorder="1" applyAlignment="1">
      <alignment horizontal="left" vertical="top"/>
    </xf>
    <xf numFmtId="0" fontId="4" fillId="8" borderId="0" xfId="0" applyFont="1" applyFill="1" applyBorder="1"/>
    <xf numFmtId="0" fontId="6" fillId="4" borderId="20" xfId="0" applyFont="1" applyFill="1" applyBorder="1" applyAlignment="1">
      <alignment horizontal="center" vertical="center"/>
    </xf>
    <xf numFmtId="0" fontId="8" fillId="4" borderId="0" xfId="0" applyFont="1" applyFill="1" applyBorder="1" applyAlignment="1">
      <alignment vertical="top" wrapText="1"/>
    </xf>
    <xf numFmtId="0" fontId="6" fillId="4" borderId="21" xfId="0" applyFont="1" applyFill="1" applyBorder="1" applyAlignment="1">
      <alignment horizontal="center" vertical="center" wrapText="1"/>
    </xf>
    <xf numFmtId="0" fontId="4" fillId="3" borderId="40" xfId="0" applyFont="1" applyFill="1" applyBorder="1" applyAlignment="1">
      <alignment horizontal="left" vertical="top" wrapText="1"/>
    </xf>
    <xf numFmtId="0" fontId="4" fillId="3" borderId="32" xfId="0" applyFont="1" applyFill="1" applyBorder="1" applyAlignment="1">
      <alignment horizontal="left" vertical="top" wrapText="1"/>
    </xf>
    <xf numFmtId="0" fontId="4" fillId="3" borderId="32" xfId="0" applyFont="1" applyFill="1" applyBorder="1" applyAlignment="1">
      <alignment horizontal="left" vertical="top"/>
    </xf>
    <xf numFmtId="0" fontId="4" fillId="3" borderId="43" xfId="0" applyFont="1" applyFill="1" applyBorder="1" applyAlignment="1">
      <alignment horizontal="left" vertical="top"/>
    </xf>
    <xf numFmtId="0" fontId="6" fillId="3" borderId="41" xfId="0" applyFont="1" applyFill="1" applyBorder="1" applyAlignment="1">
      <alignment horizontal="center" vertical="top" wrapText="1"/>
    </xf>
    <xf numFmtId="0" fontId="6" fillId="5" borderId="34" xfId="0" applyFont="1" applyFill="1" applyBorder="1" applyAlignment="1">
      <alignment horizontal="center" vertical="top" wrapText="1"/>
    </xf>
    <xf numFmtId="0" fontId="6" fillId="3" borderId="1" xfId="0" applyFont="1" applyFill="1" applyBorder="1" applyAlignment="1">
      <alignment horizontal="center" vertical="top" wrapText="1"/>
    </xf>
    <xf numFmtId="0" fontId="7" fillId="3" borderId="32" xfId="0" applyFont="1" applyFill="1" applyBorder="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12" borderId="38" xfId="0" applyFont="1" applyFill="1" applyBorder="1" applyAlignment="1">
      <alignment horizontal="left" vertical="top"/>
    </xf>
    <xf numFmtId="0" fontId="7" fillId="12" borderId="38" xfId="0" applyFont="1" applyFill="1" applyBorder="1" applyAlignment="1">
      <alignment horizontal="left" vertical="top"/>
    </xf>
    <xf numFmtId="0" fontId="6" fillId="3" borderId="32"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1" xfId="0" applyFont="1" applyFill="1" applyBorder="1" applyAlignment="1">
      <alignment horizontal="center" vertical="center"/>
    </xf>
    <xf numFmtId="0" fontId="4" fillId="0" borderId="12" xfId="0" applyFont="1" applyBorder="1" applyAlignment="1">
      <alignment horizontal="center" vertical="center"/>
    </xf>
    <xf numFmtId="0" fontId="6" fillId="3" borderId="27" xfId="0" applyFont="1" applyFill="1" applyBorder="1" applyAlignment="1">
      <alignment horizontal="center"/>
    </xf>
    <xf numFmtId="0" fontId="6" fillId="3" borderId="28" xfId="0" applyFont="1" applyFill="1" applyBorder="1" applyAlignment="1">
      <alignment horizontal="center"/>
    </xf>
    <xf numFmtId="0" fontId="6" fillId="3" borderId="29" xfId="0" applyFont="1" applyFill="1" applyBorder="1" applyAlignment="1">
      <alignment horizontal="center"/>
    </xf>
    <xf numFmtId="0" fontId="6" fillId="3" borderId="9" xfId="0" applyFont="1" applyFill="1" applyBorder="1" applyAlignment="1">
      <alignment horizontal="center"/>
    </xf>
    <xf numFmtId="0" fontId="6" fillId="3" borderId="11" xfId="0" applyFont="1" applyFill="1" applyBorder="1" applyAlignment="1">
      <alignment horizontal="center"/>
    </xf>
    <xf numFmtId="0" fontId="6" fillId="10" borderId="9" xfId="0" applyFont="1" applyFill="1" applyBorder="1" applyAlignment="1">
      <alignment horizontal="center"/>
    </xf>
    <xf numFmtId="0" fontId="6" fillId="10" borderId="10" xfId="0" applyFont="1" applyFill="1" applyBorder="1" applyAlignment="1">
      <alignment horizontal="center"/>
    </xf>
    <xf numFmtId="0" fontId="6" fillId="10" borderId="11" xfId="0" applyFont="1" applyFill="1" applyBorder="1" applyAlignment="1">
      <alignment horizontal="center"/>
    </xf>
    <xf numFmtId="0" fontId="6" fillId="4" borderId="14" xfId="0" applyFont="1" applyFill="1" applyBorder="1" applyAlignment="1">
      <alignment horizontal="center" vertical="center"/>
    </xf>
    <xf numFmtId="0" fontId="6" fillId="4" borderId="16"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6" fillId="3" borderId="10" xfId="0" applyFont="1" applyFill="1" applyBorder="1" applyAlignment="1">
      <alignment horizontal="center"/>
    </xf>
    <xf numFmtId="0" fontId="6" fillId="3" borderId="36" xfId="0" applyFont="1" applyFill="1" applyBorder="1" applyAlignment="1">
      <alignment horizontal="center"/>
    </xf>
    <xf numFmtId="0" fontId="6" fillId="3" borderId="20" xfId="0" applyFont="1" applyFill="1" applyBorder="1" applyAlignment="1">
      <alignment horizontal="center"/>
    </xf>
    <xf numFmtId="0" fontId="6" fillId="3" borderId="33" xfId="0" applyFont="1" applyFill="1" applyBorder="1" applyAlignment="1">
      <alignment horizontal="center"/>
    </xf>
    <xf numFmtId="0" fontId="6" fillId="11" borderId="9" xfId="0" applyFont="1" applyFill="1" applyBorder="1" applyAlignment="1">
      <alignment horizontal="center"/>
    </xf>
    <xf numFmtId="0" fontId="6" fillId="11" borderId="10" xfId="0" applyFont="1" applyFill="1" applyBorder="1" applyAlignment="1">
      <alignment horizontal="center"/>
    </xf>
    <xf numFmtId="0" fontId="6" fillId="11" borderId="11" xfId="0" applyFont="1" applyFill="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24"/>
  <sheetViews>
    <sheetView tabSelected="1" zoomScaleNormal="100" workbookViewId="0">
      <pane xSplit="3" ySplit="3" topLeftCell="D4" activePane="bottomRight" state="frozen"/>
      <selection pane="topRight" activeCell="D1" sqref="D1"/>
      <selection pane="bottomLeft" activeCell="A4" sqref="A4"/>
      <selection pane="bottomRight" activeCell="BG4" sqref="BG4"/>
    </sheetView>
  </sheetViews>
  <sheetFormatPr defaultRowHeight="13.2" x14ac:dyDescent="0.25"/>
  <cols>
    <col min="1" max="2" width="13.33203125" style="5" customWidth="1"/>
    <col min="3" max="3" width="13.88671875" customWidth="1"/>
    <col min="4" max="4" width="36.5546875" customWidth="1"/>
    <col min="5" max="5" width="10.6640625" customWidth="1"/>
    <col min="6" max="7" width="41.44140625" hidden="1" customWidth="1"/>
    <col min="8" max="8" width="41.44140625" customWidth="1"/>
    <col min="9" max="9" width="11.5546875" customWidth="1"/>
    <col min="10" max="10" width="41.44140625" customWidth="1"/>
    <col min="11" max="11" width="11.5546875" customWidth="1"/>
    <col min="12" max="12" width="41.44140625" customWidth="1"/>
    <col min="13" max="13" width="10" customWidth="1"/>
    <col min="14" max="14" width="41.44140625" hidden="1" customWidth="1"/>
    <col min="15" max="15" width="10" hidden="1" customWidth="1"/>
    <col min="16" max="16" width="41.44140625" customWidth="1"/>
    <col min="17" max="17" width="10" customWidth="1"/>
    <col min="18" max="18" width="41.44140625" customWidth="1"/>
    <col min="19" max="19" width="10" style="26" customWidth="1"/>
    <col min="20" max="21" width="10" customWidth="1"/>
    <col min="22" max="22" width="25" customWidth="1"/>
    <col min="23" max="23" width="10" customWidth="1"/>
    <col min="24" max="24" width="20.33203125" customWidth="1"/>
    <col min="25" max="25" width="10" customWidth="1"/>
    <col min="26" max="26" width="24.33203125" customWidth="1"/>
    <col min="27" max="27" width="10" customWidth="1"/>
    <col min="28" max="28" width="20.6640625" customWidth="1"/>
    <col min="29" max="29" width="10" customWidth="1"/>
    <col min="30" max="30" width="23.44140625" hidden="1" customWidth="1"/>
    <col min="31" max="31" width="10" hidden="1" customWidth="1"/>
    <col min="32" max="32" width="22.5546875" customWidth="1"/>
    <col min="33" max="33" width="10" customWidth="1"/>
    <col min="34" max="34" width="22.5546875" customWidth="1"/>
    <col min="35" max="35" width="10" customWidth="1"/>
    <col min="36" max="36" width="20.6640625" customWidth="1"/>
    <col min="37" max="37" width="10" customWidth="1"/>
    <col min="38" max="38" width="20.6640625" customWidth="1"/>
    <col min="39" max="39" width="10" customWidth="1"/>
    <col min="40" max="40" width="17.6640625" customWidth="1"/>
    <col min="41" max="41" width="10" customWidth="1"/>
    <col min="42" max="48" width="12.88671875" style="2" customWidth="1"/>
    <col min="49" max="49" width="6.109375" style="15" customWidth="1"/>
    <col min="50" max="50" width="6" hidden="1" customWidth="1"/>
    <col min="51" max="51" width="24.88671875" hidden="1" customWidth="1"/>
    <col min="52" max="52" width="13.33203125" hidden="1" customWidth="1"/>
    <col min="53" max="53" width="11.33203125" hidden="1" customWidth="1"/>
    <col min="54" max="54" width="7.6640625" hidden="1" customWidth="1"/>
    <col min="55" max="55" width="0" hidden="1" customWidth="1"/>
    <col min="56" max="56" width="13.6640625" hidden="1" customWidth="1"/>
    <col min="57" max="57" width="10.6640625" hidden="1" customWidth="1"/>
  </cols>
  <sheetData>
    <row r="1" spans="1:54" ht="13.8" thickBot="1" x14ac:dyDescent="0.3">
      <c r="A1" s="57" t="s">
        <v>62</v>
      </c>
      <c r="B1" s="67"/>
      <c r="C1" s="6"/>
      <c r="D1" s="6"/>
      <c r="E1" s="6"/>
      <c r="F1" s="6"/>
      <c r="G1" s="6"/>
      <c r="H1" s="6"/>
      <c r="I1" s="6"/>
      <c r="J1" s="6"/>
      <c r="K1" s="6"/>
      <c r="L1" s="6"/>
      <c r="M1" s="6"/>
      <c r="N1" s="130" t="s">
        <v>204</v>
      </c>
      <c r="O1" s="130"/>
      <c r="P1" s="6"/>
      <c r="Q1" s="130"/>
      <c r="R1" s="6"/>
      <c r="S1" s="125"/>
      <c r="T1" s="6"/>
      <c r="U1" s="6"/>
      <c r="V1" s="6"/>
      <c r="W1" s="130"/>
      <c r="X1" s="125"/>
      <c r="Y1" s="125"/>
      <c r="Z1" s="6"/>
      <c r="AA1" s="130"/>
      <c r="AB1" s="6"/>
      <c r="AC1" s="130"/>
      <c r="AD1" s="6"/>
      <c r="AE1" s="6"/>
      <c r="AF1" s="6"/>
      <c r="AG1" s="130"/>
      <c r="AH1" s="6"/>
      <c r="AI1" s="130"/>
      <c r="AJ1" s="6"/>
      <c r="AK1" s="6"/>
      <c r="AL1" s="6"/>
      <c r="AM1" s="6"/>
      <c r="AN1" s="6"/>
      <c r="AO1" s="6"/>
      <c r="AP1" s="6"/>
      <c r="AQ1" s="6"/>
      <c r="AR1" s="6"/>
      <c r="AS1" s="6"/>
      <c r="AT1" s="6"/>
      <c r="AU1" s="6"/>
      <c r="AV1" s="6"/>
      <c r="AW1" s="6"/>
      <c r="AX1" s="6"/>
      <c r="AY1" s="6"/>
    </row>
    <row r="2" spans="1:54" ht="13.8" thickBot="1" x14ac:dyDescent="0.3">
      <c r="A2" s="24"/>
      <c r="B2" s="24"/>
      <c r="C2" s="6"/>
      <c r="D2" s="150" t="s">
        <v>45</v>
      </c>
      <c r="E2" s="151"/>
      <c r="F2" s="151"/>
      <c r="G2" s="151"/>
      <c r="H2" s="151"/>
      <c r="I2" s="151"/>
      <c r="J2" s="151"/>
      <c r="K2" s="151"/>
      <c r="L2" s="151"/>
      <c r="M2" s="152"/>
      <c r="N2" s="166" t="s">
        <v>48</v>
      </c>
      <c r="O2" s="167"/>
      <c r="P2" s="167"/>
      <c r="Q2" s="167"/>
      <c r="R2" s="167"/>
      <c r="S2" s="167"/>
      <c r="T2" s="167"/>
      <c r="U2" s="168"/>
      <c r="V2" s="153" t="s">
        <v>47</v>
      </c>
      <c r="W2" s="154"/>
      <c r="X2" s="153" t="s">
        <v>205</v>
      </c>
      <c r="Y2" s="154"/>
      <c r="Z2" s="155" t="s">
        <v>46</v>
      </c>
      <c r="AA2" s="156"/>
      <c r="AB2" s="156"/>
      <c r="AC2" s="156"/>
      <c r="AD2" s="156"/>
      <c r="AE2" s="156"/>
      <c r="AF2" s="156"/>
      <c r="AG2" s="156"/>
      <c r="AH2" s="156"/>
      <c r="AI2" s="156"/>
      <c r="AJ2" s="156"/>
      <c r="AK2" s="157"/>
      <c r="AL2" s="153" t="s">
        <v>49</v>
      </c>
      <c r="AM2" s="162"/>
      <c r="AN2" s="162"/>
      <c r="AO2" s="154"/>
      <c r="AP2" s="158" t="s">
        <v>52</v>
      </c>
      <c r="AQ2" s="131"/>
      <c r="AR2" s="131"/>
      <c r="AS2" s="131"/>
      <c r="AT2" s="131"/>
      <c r="AU2" s="131"/>
      <c r="AV2" s="131"/>
      <c r="AW2" s="20"/>
      <c r="AX2" s="19"/>
      <c r="AY2" s="163" t="s">
        <v>51</v>
      </c>
      <c r="AZ2" s="164"/>
      <c r="BA2" s="164"/>
      <c r="BB2" s="165"/>
    </row>
    <row r="3" spans="1:54" s="1" customFormat="1" ht="36.75" customHeight="1" thickBot="1" x14ac:dyDescent="0.3">
      <c r="A3" s="25" t="s">
        <v>3</v>
      </c>
      <c r="B3" s="7" t="s">
        <v>41</v>
      </c>
      <c r="C3" s="34" t="s">
        <v>33</v>
      </c>
      <c r="D3" s="35" t="s">
        <v>8</v>
      </c>
      <c r="E3" s="36" t="s">
        <v>0</v>
      </c>
      <c r="F3" s="37" t="s">
        <v>9</v>
      </c>
      <c r="G3" s="37" t="s">
        <v>24</v>
      </c>
      <c r="H3" s="37" t="s">
        <v>10</v>
      </c>
      <c r="I3" s="36" t="s">
        <v>0</v>
      </c>
      <c r="J3" s="37" t="s">
        <v>11</v>
      </c>
      <c r="K3" s="36" t="s">
        <v>0</v>
      </c>
      <c r="L3" s="37" t="s">
        <v>202</v>
      </c>
      <c r="M3" s="38" t="s">
        <v>0</v>
      </c>
      <c r="N3" s="91" t="s">
        <v>71</v>
      </c>
      <c r="O3" s="38" t="s">
        <v>0</v>
      </c>
      <c r="P3" s="92" t="s">
        <v>72</v>
      </c>
      <c r="Q3" s="38" t="s">
        <v>0</v>
      </c>
      <c r="R3" s="91" t="s">
        <v>190</v>
      </c>
      <c r="S3" s="46" t="s">
        <v>0</v>
      </c>
      <c r="T3" s="124" t="s">
        <v>191</v>
      </c>
      <c r="U3" s="118" t="s">
        <v>0</v>
      </c>
      <c r="V3" s="39" t="s">
        <v>39</v>
      </c>
      <c r="W3" s="138" t="s">
        <v>0</v>
      </c>
      <c r="X3" s="140"/>
      <c r="Y3" s="140" t="s">
        <v>0</v>
      </c>
      <c r="Z3" s="139" t="s">
        <v>192</v>
      </c>
      <c r="AA3" s="41" t="s">
        <v>0</v>
      </c>
      <c r="AB3" s="93" t="s">
        <v>2</v>
      </c>
      <c r="AC3" s="41" t="s">
        <v>0</v>
      </c>
      <c r="AD3" s="42" t="s">
        <v>1</v>
      </c>
      <c r="AE3" s="42" t="s">
        <v>0</v>
      </c>
      <c r="AF3" s="93" t="s">
        <v>34</v>
      </c>
      <c r="AG3" s="41" t="s">
        <v>0</v>
      </c>
      <c r="AH3" s="93" t="s">
        <v>36</v>
      </c>
      <c r="AI3" s="41" t="s">
        <v>0</v>
      </c>
      <c r="AJ3" s="93" t="s">
        <v>35</v>
      </c>
      <c r="AK3" s="40" t="s">
        <v>0</v>
      </c>
      <c r="AL3" s="96" t="s">
        <v>143</v>
      </c>
      <c r="AM3" s="41" t="s">
        <v>0</v>
      </c>
      <c r="AN3" s="93" t="s">
        <v>201</v>
      </c>
      <c r="AO3" s="40" t="s">
        <v>0</v>
      </c>
      <c r="AP3" s="159"/>
      <c r="AQ3" s="133" t="s">
        <v>197</v>
      </c>
      <c r="AR3" s="133" t="s">
        <v>196</v>
      </c>
      <c r="AS3" s="133" t="s">
        <v>199</v>
      </c>
      <c r="AT3" s="133" t="s">
        <v>205</v>
      </c>
      <c r="AU3" s="133" t="s">
        <v>198</v>
      </c>
      <c r="AV3" s="133" t="s">
        <v>200</v>
      </c>
      <c r="AW3" s="21"/>
      <c r="AX3" s="22"/>
      <c r="AY3" s="78" t="s">
        <v>65</v>
      </c>
      <c r="AZ3" s="79" t="s">
        <v>37</v>
      </c>
      <c r="BA3" s="81" t="s">
        <v>38</v>
      </c>
      <c r="BB3" s="88" t="s">
        <v>50</v>
      </c>
    </row>
    <row r="4" spans="1:54" s="3" customFormat="1" ht="93" thickBot="1" x14ac:dyDescent="0.3">
      <c r="A4" s="160" t="s">
        <v>4</v>
      </c>
      <c r="B4" s="142" t="s">
        <v>42</v>
      </c>
      <c r="C4" s="43" t="s">
        <v>13</v>
      </c>
      <c r="D4" s="102" t="s">
        <v>66</v>
      </c>
      <c r="E4" s="44">
        <v>0</v>
      </c>
      <c r="F4" s="45" t="s">
        <v>22</v>
      </c>
      <c r="G4" s="45" t="s">
        <v>23</v>
      </c>
      <c r="H4" s="105" t="s">
        <v>84</v>
      </c>
      <c r="I4" s="44">
        <v>0</v>
      </c>
      <c r="J4" s="105" t="s">
        <v>189</v>
      </c>
      <c r="K4" s="44">
        <v>0</v>
      </c>
      <c r="L4" s="105" t="s">
        <v>170</v>
      </c>
      <c r="M4" s="46">
        <v>0</v>
      </c>
      <c r="N4" s="102" t="s">
        <v>91</v>
      </c>
      <c r="O4" s="46">
        <v>0</v>
      </c>
      <c r="P4" s="111" t="s">
        <v>97</v>
      </c>
      <c r="Q4" s="46">
        <v>0</v>
      </c>
      <c r="R4" s="114" t="s">
        <v>100</v>
      </c>
      <c r="S4" s="46">
        <v>0</v>
      </c>
      <c r="T4" s="114"/>
      <c r="U4" s="119">
        <v>0</v>
      </c>
      <c r="V4" s="126" t="s">
        <v>108</v>
      </c>
      <c r="W4" s="46">
        <v>0</v>
      </c>
      <c r="X4" s="134"/>
      <c r="Y4" s="134">
        <v>0</v>
      </c>
      <c r="Z4" s="95" t="s">
        <v>115</v>
      </c>
      <c r="AA4" s="41">
        <v>0</v>
      </c>
      <c r="AB4" s="95" t="s">
        <v>123</v>
      </c>
      <c r="AC4" s="41">
        <v>0</v>
      </c>
      <c r="AD4" s="49"/>
      <c r="AE4" s="49"/>
      <c r="AF4" s="95" t="s">
        <v>124</v>
      </c>
      <c r="AG4" s="41">
        <v>0</v>
      </c>
      <c r="AH4" s="95" t="s">
        <v>120</v>
      </c>
      <c r="AI4" s="41">
        <v>0</v>
      </c>
      <c r="AJ4" s="94" t="s">
        <v>131</v>
      </c>
      <c r="AK4" s="41">
        <v>0</v>
      </c>
      <c r="AL4" s="97" t="s">
        <v>195</v>
      </c>
      <c r="AM4" s="41">
        <v>0</v>
      </c>
      <c r="AN4" s="94" t="s">
        <v>137</v>
      </c>
      <c r="AO4" s="41">
        <v>0</v>
      </c>
      <c r="AP4" s="80">
        <f>SUM(E4,I4,K4,M4,O4,Q4,S4,W4,AA4,AC4,AG4,AI4,AK4,AM4,AO4,Y4,U4)</f>
        <v>0</v>
      </c>
      <c r="AQ4" s="132">
        <f>SUM(E4,I4,K4,M4)</f>
        <v>0</v>
      </c>
      <c r="AR4" s="132">
        <f>SUM(O4,Q4,S4,U4)</f>
        <v>0</v>
      </c>
      <c r="AS4" s="132">
        <f>W4</f>
        <v>0</v>
      </c>
      <c r="AT4" s="132">
        <f>Y4</f>
        <v>0</v>
      </c>
      <c r="AU4" s="132">
        <f t="shared" ref="AU4:AU15" si="0">SUM(AA4,AC4,AG4,AI4,AK4)</f>
        <v>0</v>
      </c>
      <c r="AV4" s="132">
        <f>SUM(AM4,AO4)</f>
        <v>0</v>
      </c>
      <c r="AW4" s="16"/>
      <c r="AX4" s="17"/>
      <c r="AY4" s="77"/>
      <c r="AZ4" s="69"/>
      <c r="BA4" s="82"/>
      <c r="BB4" s="89">
        <f>AZ4*BA4</f>
        <v>0</v>
      </c>
    </row>
    <row r="5" spans="1:54" s="3" customFormat="1" ht="66.599999999999994" thickBot="1" x14ac:dyDescent="0.3">
      <c r="A5" s="161"/>
      <c r="B5" s="142" t="s">
        <v>43</v>
      </c>
      <c r="C5" s="47" t="s">
        <v>14</v>
      </c>
      <c r="D5" s="103" t="s">
        <v>67</v>
      </c>
      <c r="E5" s="117">
        <v>0</v>
      </c>
      <c r="F5" s="49"/>
      <c r="G5" s="49"/>
      <c r="H5" s="106" t="s">
        <v>75</v>
      </c>
      <c r="I5" s="48">
        <v>0</v>
      </c>
      <c r="J5" s="106" t="s">
        <v>80</v>
      </c>
      <c r="K5" s="48">
        <v>0</v>
      </c>
      <c r="L5" s="106" t="s">
        <v>86</v>
      </c>
      <c r="M5" s="50">
        <v>0</v>
      </c>
      <c r="N5" s="103" t="s">
        <v>92</v>
      </c>
      <c r="O5" s="50">
        <v>0</v>
      </c>
      <c r="P5" s="112" t="s">
        <v>97</v>
      </c>
      <c r="Q5" s="50">
        <v>0</v>
      </c>
      <c r="R5" s="115" t="s">
        <v>101</v>
      </c>
      <c r="S5" s="46">
        <v>0</v>
      </c>
      <c r="T5" s="115"/>
      <c r="U5" s="120">
        <v>0</v>
      </c>
      <c r="V5" s="127" t="s">
        <v>110</v>
      </c>
      <c r="W5" s="46">
        <v>0</v>
      </c>
      <c r="X5" s="135"/>
      <c r="Y5" s="134">
        <v>0</v>
      </c>
      <c r="Z5" s="95" t="s">
        <v>116</v>
      </c>
      <c r="AA5" s="41">
        <v>0</v>
      </c>
      <c r="AB5" s="95" t="s">
        <v>123</v>
      </c>
      <c r="AC5" s="41">
        <v>0</v>
      </c>
      <c r="AD5" s="49"/>
      <c r="AE5" s="49"/>
      <c r="AF5" s="95" t="s">
        <v>124</v>
      </c>
      <c r="AG5" s="41">
        <v>0</v>
      </c>
      <c r="AH5" s="95" t="s">
        <v>120</v>
      </c>
      <c r="AI5" s="41">
        <v>0</v>
      </c>
      <c r="AJ5" s="94" t="s">
        <v>131</v>
      </c>
      <c r="AK5" s="41">
        <v>0</v>
      </c>
      <c r="AL5" s="98" t="s">
        <v>194</v>
      </c>
      <c r="AM5" s="41">
        <v>0</v>
      </c>
      <c r="AN5" s="95" t="s">
        <v>138</v>
      </c>
      <c r="AO5" s="41">
        <v>0</v>
      </c>
      <c r="AP5" s="80">
        <f t="shared" ref="AP5:AP15" si="1">SUM(E5,I5,K5,M5,O5,Q5,S5,W5,AA5,AC5,AG5,AI5,AK5,AM5,AO5,Y5,U5)</f>
        <v>0</v>
      </c>
      <c r="AQ5" s="132">
        <f t="shared" ref="AQ5:AQ15" si="2">SUM(E5,I5,K5,M5)</f>
        <v>0</v>
      </c>
      <c r="AR5" s="132">
        <f>SUM(O5,Q5,S5,U5,)</f>
        <v>0</v>
      </c>
      <c r="AS5" s="132">
        <f t="shared" ref="AS5:AS15" si="3">W5</f>
        <v>0</v>
      </c>
      <c r="AT5" s="132">
        <f t="shared" ref="AT5:AT15" si="4">Y5</f>
        <v>0</v>
      </c>
      <c r="AU5" s="132">
        <f t="shared" si="0"/>
        <v>0</v>
      </c>
      <c r="AV5" s="132">
        <f t="shared" ref="AV5:AV15" si="5">SUM(AM5,AO5)</f>
        <v>0</v>
      </c>
      <c r="AW5" s="16"/>
      <c r="AX5" s="17"/>
      <c r="AY5" s="75"/>
      <c r="AZ5" s="70"/>
      <c r="BA5" s="83"/>
      <c r="BB5" s="89">
        <f t="shared" ref="BB5:BB15" si="6">AZ5*BA5</f>
        <v>0</v>
      </c>
    </row>
    <row r="6" spans="1:54" s="3" customFormat="1" ht="66.599999999999994" thickBot="1" x14ac:dyDescent="0.3">
      <c r="A6" s="161"/>
      <c r="B6" s="142" t="s">
        <v>44</v>
      </c>
      <c r="C6" s="47" t="s">
        <v>15</v>
      </c>
      <c r="D6" s="103" t="s">
        <v>68</v>
      </c>
      <c r="E6" s="48">
        <v>0</v>
      </c>
      <c r="F6" s="49"/>
      <c r="G6" s="49"/>
      <c r="H6" s="106" t="s">
        <v>74</v>
      </c>
      <c r="I6" s="48">
        <v>0</v>
      </c>
      <c r="J6" s="106" t="s">
        <v>80</v>
      </c>
      <c r="K6" s="48">
        <v>0</v>
      </c>
      <c r="L6" s="106" t="s">
        <v>85</v>
      </c>
      <c r="M6" s="50">
        <v>0</v>
      </c>
      <c r="N6" s="103" t="s">
        <v>93</v>
      </c>
      <c r="O6" s="50">
        <v>0</v>
      </c>
      <c r="P6" s="112" t="s">
        <v>97</v>
      </c>
      <c r="Q6" s="50">
        <v>0</v>
      </c>
      <c r="R6" s="115" t="s">
        <v>102</v>
      </c>
      <c r="S6" s="46">
        <v>0</v>
      </c>
      <c r="T6" s="115"/>
      <c r="U6" s="120">
        <v>0</v>
      </c>
      <c r="V6" s="127" t="s">
        <v>109</v>
      </c>
      <c r="W6" s="46">
        <v>0</v>
      </c>
      <c r="X6" s="135"/>
      <c r="Y6" s="134">
        <v>0</v>
      </c>
      <c r="Z6" s="95" t="s">
        <v>117</v>
      </c>
      <c r="AA6" s="41">
        <v>0</v>
      </c>
      <c r="AB6" s="95" t="s">
        <v>123</v>
      </c>
      <c r="AC6" s="41">
        <v>0</v>
      </c>
      <c r="AD6" s="49"/>
      <c r="AE6" s="49"/>
      <c r="AF6" s="95" t="s">
        <v>124</v>
      </c>
      <c r="AG6" s="41">
        <v>0</v>
      </c>
      <c r="AH6" s="95" t="s">
        <v>120</v>
      </c>
      <c r="AI6" s="41">
        <v>0</v>
      </c>
      <c r="AJ6" s="94" t="s">
        <v>131</v>
      </c>
      <c r="AK6" s="41">
        <v>0</v>
      </c>
      <c r="AL6" s="98" t="s">
        <v>193</v>
      </c>
      <c r="AM6" s="41">
        <v>0</v>
      </c>
      <c r="AN6" s="95" t="s">
        <v>138</v>
      </c>
      <c r="AO6" s="41">
        <v>0</v>
      </c>
      <c r="AP6" s="80">
        <f t="shared" si="1"/>
        <v>0</v>
      </c>
      <c r="AQ6" s="132">
        <f t="shared" si="2"/>
        <v>0</v>
      </c>
      <c r="AR6" s="132">
        <f t="shared" ref="AR6:AR15" si="7">SUM(O6,Q6,S6,U6)</f>
        <v>0</v>
      </c>
      <c r="AS6" s="132">
        <f t="shared" si="3"/>
        <v>0</v>
      </c>
      <c r="AT6" s="132">
        <f t="shared" si="4"/>
        <v>0</v>
      </c>
      <c r="AU6" s="132">
        <f t="shared" si="0"/>
        <v>0</v>
      </c>
      <c r="AV6" s="132">
        <f t="shared" si="5"/>
        <v>0</v>
      </c>
      <c r="AW6" s="16"/>
      <c r="AX6" s="17"/>
      <c r="AY6" s="75"/>
      <c r="AZ6" s="70"/>
      <c r="BA6" s="83"/>
      <c r="BB6" s="89">
        <f t="shared" si="6"/>
        <v>0</v>
      </c>
    </row>
    <row r="7" spans="1:54" s="3" customFormat="1" ht="93" thickBot="1" x14ac:dyDescent="0.3">
      <c r="A7" s="149" t="s">
        <v>5</v>
      </c>
      <c r="B7" s="7" t="s">
        <v>25</v>
      </c>
      <c r="C7" s="47" t="s">
        <v>17</v>
      </c>
      <c r="D7" s="103" t="s">
        <v>167</v>
      </c>
      <c r="E7" s="48">
        <v>0</v>
      </c>
      <c r="F7" s="49"/>
      <c r="G7" s="49"/>
      <c r="H7" s="106" t="s">
        <v>77</v>
      </c>
      <c r="I7" s="48">
        <v>0</v>
      </c>
      <c r="J7" s="106" t="s">
        <v>187</v>
      </c>
      <c r="K7" s="48">
        <v>0</v>
      </c>
      <c r="L7" s="106" t="s">
        <v>87</v>
      </c>
      <c r="M7" s="50">
        <v>0</v>
      </c>
      <c r="N7" s="103" t="s">
        <v>177</v>
      </c>
      <c r="O7" s="50">
        <v>0</v>
      </c>
      <c r="P7" s="112" t="s">
        <v>168</v>
      </c>
      <c r="Q7" s="50">
        <v>0</v>
      </c>
      <c r="R7" s="115" t="s">
        <v>103</v>
      </c>
      <c r="S7" s="46">
        <v>0</v>
      </c>
      <c r="T7" s="115"/>
      <c r="U7" s="120">
        <v>0</v>
      </c>
      <c r="V7" s="127" t="s">
        <v>111</v>
      </c>
      <c r="W7" s="46">
        <v>0</v>
      </c>
      <c r="X7" s="135"/>
      <c r="Y7" s="134">
        <v>0</v>
      </c>
      <c r="Z7" s="95" t="s">
        <v>118</v>
      </c>
      <c r="AA7" s="41">
        <v>0</v>
      </c>
      <c r="AB7" s="95" t="s">
        <v>120</v>
      </c>
      <c r="AC7" s="41">
        <v>0</v>
      </c>
      <c r="AD7" s="49"/>
      <c r="AE7" s="49"/>
      <c r="AF7" s="95" t="s">
        <v>125</v>
      </c>
      <c r="AG7" s="41">
        <v>0</v>
      </c>
      <c r="AH7" s="95" t="s">
        <v>120</v>
      </c>
      <c r="AI7" s="41">
        <v>0</v>
      </c>
      <c r="AJ7" s="95" t="s">
        <v>188</v>
      </c>
      <c r="AK7" s="41">
        <v>0</v>
      </c>
      <c r="AL7" s="97" t="s">
        <v>135</v>
      </c>
      <c r="AM7" s="41">
        <v>0</v>
      </c>
      <c r="AN7" s="95" t="s">
        <v>141</v>
      </c>
      <c r="AO7" s="41">
        <v>0</v>
      </c>
      <c r="AP7" s="80">
        <f t="shared" si="1"/>
        <v>0</v>
      </c>
      <c r="AQ7" s="132">
        <f t="shared" si="2"/>
        <v>0</v>
      </c>
      <c r="AR7" s="132">
        <f t="shared" si="7"/>
        <v>0</v>
      </c>
      <c r="AS7" s="132">
        <f t="shared" si="3"/>
        <v>0</v>
      </c>
      <c r="AT7" s="132">
        <f t="shared" si="4"/>
        <v>0</v>
      </c>
      <c r="AU7" s="132">
        <f t="shared" si="0"/>
        <v>0</v>
      </c>
      <c r="AV7" s="132">
        <f t="shared" si="5"/>
        <v>0</v>
      </c>
      <c r="AW7" s="16"/>
      <c r="AX7" s="17"/>
      <c r="AY7" s="75"/>
      <c r="AZ7" s="70"/>
      <c r="BA7" s="83"/>
      <c r="BB7" s="89">
        <f t="shared" si="6"/>
        <v>0</v>
      </c>
    </row>
    <row r="8" spans="1:54" s="3" customFormat="1" ht="79.8" thickBot="1" x14ac:dyDescent="0.3">
      <c r="A8" s="149"/>
      <c r="B8" s="7" t="s">
        <v>26</v>
      </c>
      <c r="C8" s="51" t="s">
        <v>70</v>
      </c>
      <c r="D8" s="103" t="s">
        <v>69</v>
      </c>
      <c r="E8" s="11">
        <v>0</v>
      </c>
      <c r="F8" s="4"/>
      <c r="G8" s="4"/>
      <c r="H8" s="106" t="s">
        <v>76</v>
      </c>
      <c r="I8" s="11">
        <v>0</v>
      </c>
      <c r="J8" s="108" t="s">
        <v>81</v>
      </c>
      <c r="K8" s="11">
        <v>0</v>
      </c>
      <c r="L8" s="106" t="s">
        <v>88</v>
      </c>
      <c r="M8" s="13">
        <v>0</v>
      </c>
      <c r="N8" s="110" t="s">
        <v>94</v>
      </c>
      <c r="O8" s="13">
        <v>0</v>
      </c>
      <c r="P8" s="112" t="s">
        <v>169</v>
      </c>
      <c r="Q8" s="13">
        <v>0</v>
      </c>
      <c r="R8" s="115" t="s">
        <v>104</v>
      </c>
      <c r="S8" s="46">
        <v>0</v>
      </c>
      <c r="T8" s="144"/>
      <c r="U8" s="121">
        <v>0</v>
      </c>
      <c r="V8" s="127" t="s">
        <v>112</v>
      </c>
      <c r="W8" s="46">
        <v>0</v>
      </c>
      <c r="X8" s="136"/>
      <c r="Y8" s="134">
        <v>0</v>
      </c>
      <c r="Z8" s="95" t="s">
        <v>119</v>
      </c>
      <c r="AA8" s="41">
        <v>0</v>
      </c>
      <c r="AB8" s="95" t="s">
        <v>120</v>
      </c>
      <c r="AC8" s="41">
        <v>0</v>
      </c>
      <c r="AD8" s="49"/>
      <c r="AE8" s="49"/>
      <c r="AF8" s="95" t="s">
        <v>126</v>
      </c>
      <c r="AG8" s="41">
        <v>0</v>
      </c>
      <c r="AH8" s="95" t="s">
        <v>120</v>
      </c>
      <c r="AI8" s="41">
        <v>0</v>
      </c>
      <c r="AJ8" s="95" t="s">
        <v>120</v>
      </c>
      <c r="AK8" s="41">
        <v>0</v>
      </c>
      <c r="AL8" s="97" t="s">
        <v>135</v>
      </c>
      <c r="AM8" s="41">
        <v>0</v>
      </c>
      <c r="AN8" s="95" t="s">
        <v>141</v>
      </c>
      <c r="AO8" s="41">
        <v>0</v>
      </c>
      <c r="AP8" s="80">
        <f t="shared" si="1"/>
        <v>0</v>
      </c>
      <c r="AQ8" s="132">
        <f t="shared" si="2"/>
        <v>0</v>
      </c>
      <c r="AR8" s="132">
        <f t="shared" si="7"/>
        <v>0</v>
      </c>
      <c r="AS8" s="132">
        <f t="shared" si="3"/>
        <v>0</v>
      </c>
      <c r="AT8" s="132">
        <f t="shared" si="4"/>
        <v>0</v>
      </c>
      <c r="AU8" s="132">
        <f t="shared" si="0"/>
        <v>0</v>
      </c>
      <c r="AV8" s="132">
        <f t="shared" si="5"/>
        <v>0</v>
      </c>
      <c r="AW8" s="16"/>
      <c r="AX8" s="17"/>
      <c r="AY8" s="75"/>
      <c r="AZ8" s="71"/>
      <c r="BA8" s="84"/>
      <c r="BB8" s="89">
        <f t="shared" si="6"/>
        <v>0</v>
      </c>
    </row>
    <row r="9" spans="1:54" s="3" customFormat="1" ht="99" customHeight="1" thickBot="1" x14ac:dyDescent="0.3">
      <c r="A9" s="149" t="s">
        <v>6</v>
      </c>
      <c r="B9" s="7" t="s">
        <v>27</v>
      </c>
      <c r="C9" s="51" t="s">
        <v>18</v>
      </c>
      <c r="D9" s="103" t="s">
        <v>179</v>
      </c>
      <c r="E9" s="11">
        <v>0</v>
      </c>
      <c r="F9" s="4"/>
      <c r="G9" s="4"/>
      <c r="H9" s="106" t="s">
        <v>150</v>
      </c>
      <c r="I9" s="11">
        <v>0</v>
      </c>
      <c r="J9" s="106" t="s">
        <v>155</v>
      </c>
      <c r="K9" s="11">
        <v>0</v>
      </c>
      <c r="L9" s="106" t="s">
        <v>203</v>
      </c>
      <c r="M9" s="13">
        <v>0</v>
      </c>
      <c r="N9" s="103" t="s">
        <v>157</v>
      </c>
      <c r="O9" s="13">
        <v>0</v>
      </c>
      <c r="P9" s="112" t="s">
        <v>182</v>
      </c>
      <c r="Q9" s="13">
        <v>0</v>
      </c>
      <c r="R9" s="115" t="s">
        <v>105</v>
      </c>
      <c r="S9" s="46">
        <v>0</v>
      </c>
      <c r="T9" s="144"/>
      <c r="U9" s="121">
        <v>0</v>
      </c>
      <c r="V9" s="128" t="s">
        <v>160</v>
      </c>
      <c r="W9" s="46">
        <v>0</v>
      </c>
      <c r="X9" s="135" t="s">
        <v>207</v>
      </c>
      <c r="Y9" s="134">
        <v>0</v>
      </c>
      <c r="Z9" s="95" t="s">
        <v>161</v>
      </c>
      <c r="AA9" s="41">
        <v>0</v>
      </c>
      <c r="AB9" s="95" t="s">
        <v>123</v>
      </c>
      <c r="AC9" s="41">
        <v>0</v>
      </c>
      <c r="AD9" s="49"/>
      <c r="AE9" s="49"/>
      <c r="AF9" s="95" t="s">
        <v>185</v>
      </c>
      <c r="AG9" s="41">
        <v>0</v>
      </c>
      <c r="AH9" s="95" t="s">
        <v>120</v>
      </c>
      <c r="AI9" s="41">
        <v>0</v>
      </c>
      <c r="AJ9" s="95" t="s">
        <v>132</v>
      </c>
      <c r="AK9" s="41">
        <v>0</v>
      </c>
      <c r="AL9" s="98" t="s">
        <v>186</v>
      </c>
      <c r="AM9" s="41">
        <v>0</v>
      </c>
      <c r="AN9" s="95" t="s">
        <v>139</v>
      </c>
      <c r="AO9" s="41">
        <v>0</v>
      </c>
      <c r="AP9" s="80">
        <f t="shared" si="1"/>
        <v>0</v>
      </c>
      <c r="AQ9" s="132">
        <f t="shared" si="2"/>
        <v>0</v>
      </c>
      <c r="AR9" s="132">
        <f t="shared" si="7"/>
        <v>0</v>
      </c>
      <c r="AS9" s="132">
        <f t="shared" si="3"/>
        <v>0</v>
      </c>
      <c r="AT9" s="132">
        <f t="shared" si="4"/>
        <v>0</v>
      </c>
      <c r="AU9" s="132">
        <f t="shared" si="0"/>
        <v>0</v>
      </c>
      <c r="AV9" s="132">
        <f t="shared" si="5"/>
        <v>0</v>
      </c>
      <c r="AW9" s="16"/>
      <c r="AX9" s="17"/>
      <c r="AY9" s="75"/>
      <c r="AZ9" s="72"/>
      <c r="BA9" s="85"/>
      <c r="BB9" s="89">
        <f t="shared" si="6"/>
        <v>0</v>
      </c>
    </row>
    <row r="10" spans="1:54" s="3" customFormat="1" ht="81" customHeight="1" thickBot="1" x14ac:dyDescent="0.3">
      <c r="A10" s="149"/>
      <c r="B10" s="7" t="s">
        <v>28</v>
      </c>
      <c r="C10" s="52" t="s">
        <v>19</v>
      </c>
      <c r="D10" s="103" t="s">
        <v>180</v>
      </c>
      <c r="E10" s="53">
        <v>0</v>
      </c>
      <c r="F10" s="54"/>
      <c r="G10" s="54"/>
      <c r="H10" s="106" t="s">
        <v>151</v>
      </c>
      <c r="I10" s="53">
        <v>0</v>
      </c>
      <c r="J10" s="106" t="s">
        <v>153</v>
      </c>
      <c r="K10" s="53">
        <v>0</v>
      </c>
      <c r="L10" s="106" t="s">
        <v>156</v>
      </c>
      <c r="M10" s="55">
        <v>0</v>
      </c>
      <c r="N10" s="103" t="s">
        <v>95</v>
      </c>
      <c r="O10" s="55">
        <v>0</v>
      </c>
      <c r="P10" s="112" t="s">
        <v>99</v>
      </c>
      <c r="Q10" s="55">
        <v>0</v>
      </c>
      <c r="R10" s="115" t="s">
        <v>106</v>
      </c>
      <c r="S10" s="46">
        <v>0</v>
      </c>
      <c r="T10" s="145"/>
      <c r="U10" s="122">
        <v>0</v>
      </c>
      <c r="V10" s="128" t="s">
        <v>184</v>
      </c>
      <c r="W10" s="46">
        <v>0</v>
      </c>
      <c r="X10" s="141" t="s">
        <v>208</v>
      </c>
      <c r="Y10" s="134">
        <v>0</v>
      </c>
      <c r="Z10" s="95" t="s">
        <v>120</v>
      </c>
      <c r="AA10" s="41">
        <v>0</v>
      </c>
      <c r="AB10" s="95" t="s">
        <v>162</v>
      </c>
      <c r="AC10" s="41">
        <v>0</v>
      </c>
      <c r="AD10" s="49"/>
      <c r="AE10" s="49"/>
      <c r="AF10" s="95" t="s">
        <v>128</v>
      </c>
      <c r="AG10" s="41">
        <v>0</v>
      </c>
      <c r="AH10" s="95" t="s">
        <v>163</v>
      </c>
      <c r="AI10" s="41">
        <v>0</v>
      </c>
      <c r="AJ10" s="95" t="s">
        <v>133</v>
      </c>
      <c r="AK10" s="41">
        <v>0</v>
      </c>
      <c r="AL10" s="98" t="s">
        <v>165</v>
      </c>
      <c r="AM10" s="41">
        <v>0</v>
      </c>
      <c r="AN10" s="95" t="s">
        <v>166</v>
      </c>
      <c r="AO10" s="41">
        <v>0</v>
      </c>
      <c r="AP10" s="80">
        <f t="shared" si="1"/>
        <v>0</v>
      </c>
      <c r="AQ10" s="132">
        <f t="shared" si="2"/>
        <v>0</v>
      </c>
      <c r="AR10" s="132">
        <f t="shared" si="7"/>
        <v>0</v>
      </c>
      <c r="AS10" s="132">
        <f t="shared" si="3"/>
        <v>0</v>
      </c>
      <c r="AT10" s="132">
        <f t="shared" si="4"/>
        <v>0</v>
      </c>
      <c r="AU10" s="132">
        <f t="shared" si="0"/>
        <v>0</v>
      </c>
      <c r="AV10" s="132">
        <f t="shared" si="5"/>
        <v>0</v>
      </c>
      <c r="AW10" s="16"/>
      <c r="AX10" s="17"/>
      <c r="AY10" s="75"/>
      <c r="AZ10" s="73"/>
      <c r="BA10" s="86"/>
      <c r="BB10" s="89">
        <f t="shared" si="6"/>
        <v>0</v>
      </c>
    </row>
    <row r="11" spans="1:54" s="3" customFormat="1" ht="106.2" thickBot="1" x14ac:dyDescent="0.3">
      <c r="A11" s="149"/>
      <c r="B11" s="7" t="s">
        <v>29</v>
      </c>
      <c r="C11" s="51" t="s">
        <v>20</v>
      </c>
      <c r="D11" s="103" t="s">
        <v>181</v>
      </c>
      <c r="E11" s="11">
        <v>0</v>
      </c>
      <c r="F11" s="4"/>
      <c r="G11" s="4"/>
      <c r="H11" s="106" t="s">
        <v>152</v>
      </c>
      <c r="I11" s="11">
        <v>0</v>
      </c>
      <c r="J11" s="106" t="s">
        <v>154</v>
      </c>
      <c r="K11" s="11">
        <v>0</v>
      </c>
      <c r="L11" s="106" t="s">
        <v>89</v>
      </c>
      <c r="M11" s="13">
        <v>0</v>
      </c>
      <c r="N11" s="103" t="s">
        <v>158</v>
      </c>
      <c r="O11" s="13">
        <v>0</v>
      </c>
      <c r="P11" s="112" t="s">
        <v>183</v>
      </c>
      <c r="Q11" s="13">
        <v>0</v>
      </c>
      <c r="R11" s="115" t="s">
        <v>159</v>
      </c>
      <c r="S11" s="46">
        <v>0</v>
      </c>
      <c r="T11" s="144"/>
      <c r="U11" s="121">
        <v>0</v>
      </c>
      <c r="V11" s="128" t="s">
        <v>113</v>
      </c>
      <c r="W11" s="46">
        <v>0</v>
      </c>
      <c r="X11" s="135" t="s">
        <v>206</v>
      </c>
      <c r="Y11" s="134">
        <v>0</v>
      </c>
      <c r="Z11" s="95" t="s">
        <v>120</v>
      </c>
      <c r="AA11" s="41">
        <v>0</v>
      </c>
      <c r="AB11" s="95" t="s">
        <v>123</v>
      </c>
      <c r="AC11" s="41">
        <v>0</v>
      </c>
      <c r="AD11" s="49"/>
      <c r="AE11" s="49"/>
      <c r="AF11" s="95" t="s">
        <v>127</v>
      </c>
      <c r="AG11" s="41">
        <v>0</v>
      </c>
      <c r="AH11" s="95" t="s">
        <v>120</v>
      </c>
      <c r="AI11" s="41">
        <v>0</v>
      </c>
      <c r="AJ11" s="95" t="s">
        <v>132</v>
      </c>
      <c r="AK11" s="41">
        <v>0</v>
      </c>
      <c r="AL11" s="98" t="s">
        <v>164</v>
      </c>
      <c r="AM11" s="41">
        <v>0</v>
      </c>
      <c r="AN11" s="95" t="s">
        <v>140</v>
      </c>
      <c r="AO11" s="41">
        <v>0</v>
      </c>
      <c r="AP11" s="80">
        <f t="shared" si="1"/>
        <v>0</v>
      </c>
      <c r="AQ11" s="132">
        <f t="shared" si="2"/>
        <v>0</v>
      </c>
      <c r="AR11" s="132">
        <f t="shared" si="7"/>
        <v>0</v>
      </c>
      <c r="AS11" s="132">
        <f t="shared" si="3"/>
        <v>0</v>
      </c>
      <c r="AT11" s="132">
        <f t="shared" si="4"/>
        <v>0</v>
      </c>
      <c r="AU11" s="132">
        <f t="shared" si="0"/>
        <v>0</v>
      </c>
      <c r="AV11" s="132">
        <f t="shared" si="5"/>
        <v>0</v>
      </c>
      <c r="AW11" s="16"/>
      <c r="AX11" s="17"/>
      <c r="AY11" s="75"/>
      <c r="AZ11" s="72"/>
      <c r="BA11" s="85"/>
      <c r="BB11" s="89">
        <f t="shared" si="6"/>
        <v>0</v>
      </c>
    </row>
    <row r="12" spans="1:54" s="3" customFormat="1" ht="106.2" thickBot="1" x14ac:dyDescent="0.3">
      <c r="A12" s="149" t="s">
        <v>7</v>
      </c>
      <c r="B12" s="7" t="s">
        <v>30</v>
      </c>
      <c r="C12" s="51" t="s">
        <v>21</v>
      </c>
      <c r="D12" s="103" t="s">
        <v>171</v>
      </c>
      <c r="E12" s="11">
        <v>0</v>
      </c>
      <c r="F12" s="4"/>
      <c r="G12" s="4"/>
      <c r="H12" s="106" t="s">
        <v>78</v>
      </c>
      <c r="I12" s="11">
        <v>0</v>
      </c>
      <c r="J12" s="106" t="s">
        <v>82</v>
      </c>
      <c r="K12" s="11">
        <v>0</v>
      </c>
      <c r="L12" s="106" t="s">
        <v>144</v>
      </c>
      <c r="M12" s="13">
        <v>0</v>
      </c>
      <c r="N12" s="103" t="s">
        <v>177</v>
      </c>
      <c r="O12" s="13">
        <v>0</v>
      </c>
      <c r="P12" s="112" t="s">
        <v>98</v>
      </c>
      <c r="Q12" s="13">
        <v>0</v>
      </c>
      <c r="R12" s="115" t="s">
        <v>103</v>
      </c>
      <c r="S12" s="46">
        <v>0</v>
      </c>
      <c r="T12" s="144"/>
      <c r="U12" s="46">
        <v>0</v>
      </c>
      <c r="V12" s="127" t="s">
        <v>145</v>
      </c>
      <c r="W12" s="46">
        <v>0</v>
      </c>
      <c r="X12" s="135" t="s">
        <v>209</v>
      </c>
      <c r="Y12" s="134">
        <v>0</v>
      </c>
      <c r="Z12" s="95" t="s">
        <v>147</v>
      </c>
      <c r="AA12" s="41">
        <v>0</v>
      </c>
      <c r="AB12" s="95" t="s">
        <v>178</v>
      </c>
      <c r="AC12" s="41">
        <v>0</v>
      </c>
      <c r="AD12" s="49"/>
      <c r="AE12" s="49"/>
      <c r="AF12" s="95" t="s">
        <v>125</v>
      </c>
      <c r="AG12" s="41">
        <v>0</v>
      </c>
      <c r="AH12" s="95" t="s">
        <v>120</v>
      </c>
      <c r="AI12" s="41">
        <v>0</v>
      </c>
      <c r="AJ12" s="95" t="s">
        <v>134</v>
      </c>
      <c r="AK12" s="41">
        <v>0</v>
      </c>
      <c r="AL12" s="97" t="s">
        <v>136</v>
      </c>
      <c r="AM12" s="41">
        <v>0</v>
      </c>
      <c r="AN12" s="95" t="s">
        <v>141</v>
      </c>
      <c r="AO12" s="41">
        <v>0</v>
      </c>
      <c r="AP12" s="80">
        <f t="shared" si="1"/>
        <v>0</v>
      </c>
      <c r="AQ12" s="132">
        <f t="shared" si="2"/>
        <v>0</v>
      </c>
      <c r="AR12" s="132">
        <f t="shared" si="7"/>
        <v>0</v>
      </c>
      <c r="AS12" s="132">
        <f t="shared" si="3"/>
        <v>0</v>
      </c>
      <c r="AT12" s="132">
        <f t="shared" si="4"/>
        <v>0</v>
      </c>
      <c r="AU12" s="132">
        <f t="shared" si="0"/>
        <v>0</v>
      </c>
      <c r="AV12" s="132">
        <f t="shared" si="5"/>
        <v>0</v>
      </c>
      <c r="AW12" s="16"/>
      <c r="AX12" s="17"/>
      <c r="AY12" s="75"/>
      <c r="AZ12" s="72"/>
      <c r="BA12" s="85"/>
      <c r="BB12" s="89">
        <f t="shared" si="6"/>
        <v>0</v>
      </c>
    </row>
    <row r="13" spans="1:54" s="3" customFormat="1" ht="93" thickBot="1" x14ac:dyDescent="0.3">
      <c r="A13" s="149"/>
      <c r="B13" s="7" t="s">
        <v>31</v>
      </c>
      <c r="C13" s="51" t="s">
        <v>19</v>
      </c>
      <c r="D13" s="103" t="s">
        <v>172</v>
      </c>
      <c r="E13" s="11">
        <v>0</v>
      </c>
      <c r="F13" s="4"/>
      <c r="G13" s="4"/>
      <c r="H13" s="106" t="s">
        <v>174</v>
      </c>
      <c r="I13" s="11">
        <v>0</v>
      </c>
      <c r="J13" s="106" t="s">
        <v>175</v>
      </c>
      <c r="K13" s="11">
        <v>0</v>
      </c>
      <c r="L13" s="106" t="s">
        <v>176</v>
      </c>
      <c r="M13" s="13">
        <v>0</v>
      </c>
      <c r="N13" s="103" t="s">
        <v>95</v>
      </c>
      <c r="O13" s="13">
        <v>0</v>
      </c>
      <c r="P13" s="112" t="s">
        <v>99</v>
      </c>
      <c r="Q13" s="13">
        <v>0</v>
      </c>
      <c r="R13" s="115" t="s">
        <v>106</v>
      </c>
      <c r="S13" s="46">
        <v>0</v>
      </c>
      <c r="T13" s="144"/>
      <c r="U13" s="46">
        <v>0</v>
      </c>
      <c r="V13" s="128" t="s">
        <v>146</v>
      </c>
      <c r="W13" s="46">
        <v>0</v>
      </c>
      <c r="X13" s="141" t="s">
        <v>208</v>
      </c>
      <c r="Y13" s="134">
        <v>0</v>
      </c>
      <c r="Z13" s="95" t="s">
        <v>120</v>
      </c>
      <c r="AA13" s="41">
        <v>0</v>
      </c>
      <c r="AB13" s="95" t="s">
        <v>122</v>
      </c>
      <c r="AC13" s="41">
        <v>0</v>
      </c>
      <c r="AD13" s="49"/>
      <c r="AE13" s="49"/>
      <c r="AF13" s="95" t="s">
        <v>128</v>
      </c>
      <c r="AG13" s="41">
        <v>0</v>
      </c>
      <c r="AH13" s="95" t="s">
        <v>130</v>
      </c>
      <c r="AI13" s="41">
        <v>0</v>
      </c>
      <c r="AJ13" s="95" t="s">
        <v>148</v>
      </c>
      <c r="AK13" s="41">
        <v>0</v>
      </c>
      <c r="AL13" s="98" t="s">
        <v>149</v>
      </c>
      <c r="AM13" s="41">
        <v>0</v>
      </c>
      <c r="AN13" s="95" t="s">
        <v>142</v>
      </c>
      <c r="AO13" s="41">
        <v>0</v>
      </c>
      <c r="AP13" s="80">
        <f t="shared" si="1"/>
        <v>0</v>
      </c>
      <c r="AQ13" s="132">
        <f t="shared" si="2"/>
        <v>0</v>
      </c>
      <c r="AR13" s="132">
        <f t="shared" si="7"/>
        <v>0</v>
      </c>
      <c r="AS13" s="132">
        <f t="shared" si="3"/>
        <v>0</v>
      </c>
      <c r="AT13" s="132">
        <f t="shared" si="4"/>
        <v>0</v>
      </c>
      <c r="AU13" s="132">
        <f t="shared" si="0"/>
        <v>0</v>
      </c>
      <c r="AV13" s="132">
        <f t="shared" si="5"/>
        <v>0</v>
      </c>
      <c r="AW13" s="16"/>
      <c r="AX13" s="17"/>
      <c r="AY13" s="75"/>
      <c r="AZ13" s="72"/>
      <c r="BA13" s="85"/>
      <c r="BB13" s="89">
        <f t="shared" si="6"/>
        <v>0</v>
      </c>
    </row>
    <row r="14" spans="1:54" s="3" customFormat="1" ht="119.4" thickBot="1" x14ac:dyDescent="0.3">
      <c r="A14" s="149"/>
      <c r="B14" s="7" t="s">
        <v>32</v>
      </c>
      <c r="C14" s="51" t="s">
        <v>73</v>
      </c>
      <c r="D14" s="103" t="s">
        <v>173</v>
      </c>
      <c r="E14" s="11">
        <v>0</v>
      </c>
      <c r="F14" s="4"/>
      <c r="G14" s="4"/>
      <c r="H14" s="106" t="s">
        <v>79</v>
      </c>
      <c r="I14" s="11">
        <v>0</v>
      </c>
      <c r="J14" s="106" t="s">
        <v>83</v>
      </c>
      <c r="K14" s="11">
        <v>0</v>
      </c>
      <c r="L14" s="106" t="s">
        <v>90</v>
      </c>
      <c r="M14" s="13">
        <v>0</v>
      </c>
      <c r="N14" s="103" t="s">
        <v>96</v>
      </c>
      <c r="O14" s="13">
        <v>0</v>
      </c>
      <c r="P14" s="112" t="s">
        <v>98</v>
      </c>
      <c r="Q14" s="13">
        <v>0</v>
      </c>
      <c r="R14" s="115" t="s">
        <v>107</v>
      </c>
      <c r="S14" s="46">
        <v>0</v>
      </c>
      <c r="T14" s="144"/>
      <c r="U14" s="46">
        <v>0</v>
      </c>
      <c r="V14" s="127" t="s">
        <v>114</v>
      </c>
      <c r="W14" s="46">
        <v>0</v>
      </c>
      <c r="X14" s="135" t="s">
        <v>209</v>
      </c>
      <c r="Y14" s="134">
        <v>0</v>
      </c>
      <c r="Z14" s="95" t="s">
        <v>121</v>
      </c>
      <c r="AA14" s="41">
        <v>0</v>
      </c>
      <c r="AB14" s="95" t="s">
        <v>178</v>
      </c>
      <c r="AC14" s="41">
        <v>0</v>
      </c>
      <c r="AD14" s="49"/>
      <c r="AE14" s="49"/>
      <c r="AF14" s="95" t="s">
        <v>129</v>
      </c>
      <c r="AG14" s="41">
        <v>0</v>
      </c>
      <c r="AH14" s="95" t="s">
        <v>120</v>
      </c>
      <c r="AI14" s="41">
        <v>0</v>
      </c>
      <c r="AJ14" s="95" t="s">
        <v>134</v>
      </c>
      <c r="AK14" s="41">
        <v>0</v>
      </c>
      <c r="AL14" s="99" t="s">
        <v>135</v>
      </c>
      <c r="AM14" s="41">
        <v>0</v>
      </c>
      <c r="AN14" s="95" t="s">
        <v>141</v>
      </c>
      <c r="AO14" s="41">
        <v>0</v>
      </c>
      <c r="AP14" s="80">
        <f t="shared" si="1"/>
        <v>0</v>
      </c>
      <c r="AQ14" s="132">
        <f t="shared" si="2"/>
        <v>0</v>
      </c>
      <c r="AR14" s="132">
        <f t="shared" si="7"/>
        <v>0</v>
      </c>
      <c r="AS14" s="132">
        <f t="shared" si="3"/>
        <v>0</v>
      </c>
      <c r="AT14" s="132">
        <f t="shared" si="4"/>
        <v>0</v>
      </c>
      <c r="AU14" s="132">
        <f t="shared" si="0"/>
        <v>0</v>
      </c>
      <c r="AV14" s="132">
        <f t="shared" si="5"/>
        <v>0</v>
      </c>
      <c r="AW14" s="16"/>
      <c r="AX14" s="17"/>
      <c r="AY14" s="75"/>
      <c r="AZ14" s="72"/>
      <c r="BA14" s="85"/>
      <c r="BB14" s="89">
        <f t="shared" si="6"/>
        <v>0</v>
      </c>
    </row>
    <row r="15" spans="1:54" s="3" customFormat="1" ht="40.200000000000003" thickBot="1" x14ac:dyDescent="0.3">
      <c r="A15" s="23" t="s">
        <v>12</v>
      </c>
      <c r="B15" s="143" t="s">
        <v>64</v>
      </c>
      <c r="C15" s="56" t="s">
        <v>63</v>
      </c>
      <c r="D15" s="104"/>
      <c r="E15" s="12"/>
      <c r="F15" s="10"/>
      <c r="G15" s="10"/>
      <c r="H15" s="107"/>
      <c r="I15" s="12"/>
      <c r="J15" s="107"/>
      <c r="K15" s="12"/>
      <c r="L15" s="107"/>
      <c r="M15" s="14"/>
      <c r="N15" s="104"/>
      <c r="O15" s="14"/>
      <c r="P15" s="113"/>
      <c r="Q15" s="14"/>
      <c r="R15" s="116"/>
      <c r="S15" s="46"/>
      <c r="T15" s="116"/>
      <c r="U15" s="123"/>
      <c r="V15" s="129"/>
      <c r="W15" s="14"/>
      <c r="X15" s="137"/>
      <c r="Y15" s="137"/>
      <c r="Z15" s="95"/>
      <c r="AA15" s="41"/>
      <c r="AB15" s="95"/>
      <c r="AC15" s="41"/>
      <c r="AD15" s="49"/>
      <c r="AE15" s="49"/>
      <c r="AF15" s="95"/>
      <c r="AG15" s="12"/>
      <c r="AH15" s="101"/>
      <c r="AI15" s="12"/>
      <c r="AJ15" s="101"/>
      <c r="AK15" s="14"/>
      <c r="AL15" s="100"/>
      <c r="AM15" s="12"/>
      <c r="AN15" s="95"/>
      <c r="AO15" s="14"/>
      <c r="AP15" s="80">
        <f t="shared" si="1"/>
        <v>0</v>
      </c>
      <c r="AQ15" s="132">
        <f t="shared" si="2"/>
        <v>0</v>
      </c>
      <c r="AR15" s="132">
        <f t="shared" si="7"/>
        <v>0</v>
      </c>
      <c r="AS15" s="132">
        <f t="shared" si="3"/>
        <v>0</v>
      </c>
      <c r="AT15" s="132">
        <f t="shared" si="4"/>
        <v>0</v>
      </c>
      <c r="AU15" s="132">
        <f t="shared" si="0"/>
        <v>0</v>
      </c>
      <c r="AV15" s="132">
        <f t="shared" si="5"/>
        <v>0</v>
      </c>
      <c r="AW15" s="16"/>
      <c r="AX15" s="18"/>
      <c r="AY15" s="76"/>
      <c r="AZ15" s="74"/>
      <c r="BA15" s="87"/>
      <c r="BB15" s="90">
        <f t="shared" si="6"/>
        <v>0</v>
      </c>
    </row>
    <row r="16" spans="1:54" x14ac:dyDescent="0.25">
      <c r="A16" s="9"/>
      <c r="B16" s="68"/>
      <c r="J16" s="109"/>
      <c r="Z16" s="49"/>
      <c r="AA16" s="49"/>
      <c r="AB16" s="49"/>
      <c r="AC16" s="49"/>
      <c r="AD16" s="49"/>
      <c r="AE16" s="49"/>
      <c r="AF16" s="49"/>
    </row>
    <row r="17" spans="3:57" x14ac:dyDescent="0.25">
      <c r="C17" s="8"/>
      <c r="Z17" s="49"/>
      <c r="AA17" s="49"/>
      <c r="AB17" s="49"/>
      <c r="AC17" s="49"/>
      <c r="AD17" s="49"/>
      <c r="AE17" s="49"/>
      <c r="AF17" s="49"/>
      <c r="BA17" s="146" t="s">
        <v>37</v>
      </c>
      <c r="BB17" s="147"/>
      <c r="BC17" s="147"/>
      <c r="BD17" s="147"/>
      <c r="BE17" s="148"/>
    </row>
    <row r="18" spans="3:57" x14ac:dyDescent="0.25">
      <c r="AY18" s="60"/>
      <c r="BA18" s="33" t="s">
        <v>58</v>
      </c>
      <c r="BB18" s="33" t="s">
        <v>59</v>
      </c>
      <c r="BC18" s="33" t="s">
        <v>16</v>
      </c>
      <c r="BD18" s="33" t="s">
        <v>60</v>
      </c>
      <c r="BE18" s="33" t="s">
        <v>61</v>
      </c>
    </row>
    <row r="19" spans="3:57" x14ac:dyDescent="0.25">
      <c r="AY19" s="59" t="s">
        <v>38</v>
      </c>
      <c r="AZ19" s="66" t="s">
        <v>40</v>
      </c>
      <c r="BA19" s="65">
        <v>1</v>
      </c>
      <c r="BB19" s="65">
        <v>2</v>
      </c>
      <c r="BC19" s="65">
        <v>3</v>
      </c>
      <c r="BD19" s="65">
        <v>4</v>
      </c>
      <c r="BE19" s="65">
        <v>5</v>
      </c>
    </row>
    <row r="20" spans="3:57" x14ac:dyDescent="0.25">
      <c r="AY20" s="58" t="s">
        <v>57</v>
      </c>
      <c r="AZ20" s="65">
        <v>5</v>
      </c>
      <c r="BA20" s="31">
        <f>BA19*AZ20</f>
        <v>5</v>
      </c>
      <c r="BB20" s="61">
        <f>BB19*AZ20</f>
        <v>10</v>
      </c>
      <c r="BC20" s="32">
        <f>BC19*AZ20</f>
        <v>15</v>
      </c>
      <c r="BD20" s="32">
        <f>BD19*AZ20</f>
        <v>20</v>
      </c>
      <c r="BE20" s="32">
        <f>BE19*AZ20</f>
        <v>25</v>
      </c>
    </row>
    <row r="21" spans="3:57" x14ac:dyDescent="0.25">
      <c r="AY21" s="58" t="s">
        <v>53</v>
      </c>
      <c r="AZ21" s="65">
        <v>4</v>
      </c>
      <c r="BA21" s="27">
        <f>BA19*AZ21</f>
        <v>4</v>
      </c>
      <c r="BB21" s="62">
        <f>BB19*AZ21</f>
        <v>8</v>
      </c>
      <c r="BC21" s="28">
        <f>BC19*AZ21</f>
        <v>12</v>
      </c>
      <c r="BD21" s="29">
        <f>BD19*AZ21</f>
        <v>16</v>
      </c>
      <c r="BE21" s="29">
        <f>BE19*AZ21</f>
        <v>20</v>
      </c>
    </row>
    <row r="22" spans="3:57" x14ac:dyDescent="0.25">
      <c r="AY22" s="58" t="s">
        <v>55</v>
      </c>
      <c r="AZ22" s="65">
        <v>3</v>
      </c>
      <c r="BA22" s="30">
        <f>BA19*AZ22</f>
        <v>3</v>
      </c>
      <c r="BB22" s="63">
        <f>BB19*AZ22</f>
        <v>6</v>
      </c>
      <c r="BC22" s="28">
        <f>BC19*AZ22</f>
        <v>9</v>
      </c>
      <c r="BD22" s="28">
        <f>BD19*AZ22</f>
        <v>12</v>
      </c>
      <c r="BE22" s="29">
        <f>BE19*AZ22</f>
        <v>15</v>
      </c>
    </row>
    <row r="23" spans="3:57" x14ac:dyDescent="0.25">
      <c r="AY23" s="58" t="s">
        <v>56</v>
      </c>
      <c r="AZ23" s="65">
        <v>2</v>
      </c>
      <c r="BA23" s="30">
        <f>BA19*AZ23</f>
        <v>2</v>
      </c>
      <c r="BB23" s="63">
        <f>BB19*AZ23</f>
        <v>4</v>
      </c>
      <c r="BC23" s="27">
        <f>BC19*AZ23</f>
        <v>6</v>
      </c>
      <c r="BD23" s="28">
        <f>BD19*AZ23</f>
        <v>8</v>
      </c>
      <c r="BE23" s="28">
        <f>BE19*AZ23</f>
        <v>10</v>
      </c>
    </row>
    <row r="24" spans="3:57" x14ac:dyDescent="0.25">
      <c r="AY24" s="58" t="s">
        <v>54</v>
      </c>
      <c r="AZ24" s="65">
        <v>1</v>
      </c>
      <c r="BA24" s="30">
        <f>BA19*AZ24</f>
        <v>1</v>
      </c>
      <c r="BB24" s="64">
        <f>BB19*AZ24</f>
        <v>2</v>
      </c>
      <c r="BC24" s="30">
        <f>BC19*AZ24</f>
        <v>3</v>
      </c>
      <c r="BD24" s="27">
        <f>BD19*AZ24</f>
        <v>4</v>
      </c>
      <c r="BE24" s="27">
        <f>BE19*AZ24</f>
        <v>5</v>
      </c>
    </row>
  </sheetData>
  <mergeCells count="13">
    <mergeCell ref="BA17:BE17"/>
    <mergeCell ref="A12:A14"/>
    <mergeCell ref="D2:M2"/>
    <mergeCell ref="V2:W2"/>
    <mergeCell ref="Z2:AK2"/>
    <mergeCell ref="AP2:AP3"/>
    <mergeCell ref="A4:A6"/>
    <mergeCell ref="A7:A8"/>
    <mergeCell ref="A9:A11"/>
    <mergeCell ref="AL2:AO2"/>
    <mergeCell ref="AY2:BB2"/>
    <mergeCell ref="X2:Y2"/>
    <mergeCell ref="N2:U2"/>
  </mergeCells>
  <phoneticPr fontId="2" type="noConversion"/>
  <pageMargins left="0.75" right="0.75" top="1" bottom="1" header="0.5" footer="0.5"/>
  <pageSetup paperSize="17"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Screening Criteria Matrix</vt:lpstr>
      <vt:lpstr>'Screening Criteria Matrix'!_Toc147308408</vt:lpstr>
    </vt:vector>
  </TitlesOfParts>
  <Company>US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g2ecdkrf</dc:creator>
  <cp:lastModifiedBy>EHK</cp:lastModifiedBy>
  <cp:lastPrinted>2017-06-01T14:53:23Z</cp:lastPrinted>
  <dcterms:created xsi:type="dcterms:W3CDTF">2009-04-24T15:21:11Z</dcterms:created>
  <dcterms:modified xsi:type="dcterms:W3CDTF">2017-06-20T14:27:31Z</dcterms:modified>
</cp:coreProperties>
</file>